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siacarrasco/Desktop/CLASE 14 LETRA A/"/>
    </mc:Choice>
  </mc:AlternateContent>
  <xr:revisionPtr revIDLastSave="0" documentId="13_ncr:1_{6657A335-DAB5-D542-90A8-20DAF6D918D5}" xr6:coauthVersionLast="47" xr6:coauthVersionMax="47" xr10:uidLastSave="{00000000-0000-0000-0000-000000000000}"/>
  <bookViews>
    <workbookView xWindow="1160" yWindow="1000" windowWidth="27640" windowHeight="16940" activeTab="10" xr2:uid="{0A54EFF8-BC32-AB47-9F43-7AB9CB810AFD}"/>
  </bookViews>
  <sheets>
    <sheet name="BALANCE GENERAL" sheetId="1" r:id="rId1"/>
    <sheet name="R.L.I" sheetId="3" r:id="rId2"/>
    <sheet name="C.P.T." sheetId="4" r:id="rId3"/>
    <sheet name="RREE" sheetId="5" r:id="rId4"/>
    <sheet name="RECUADRO 6" sheetId="2" r:id="rId5"/>
    <sheet name="RECUADRO 12" sheetId="7" r:id="rId6"/>
    <sheet name="RECUADRO 13" sheetId="9" r:id="rId7"/>
    <sheet name="RECUADRO 14" sheetId="8" r:id="rId8"/>
    <sheet name="RECUADRO 15" sheetId="10" r:id="rId9"/>
    <sheet name="RECUADRO 16" sheetId="11" r:id="rId10"/>
    <sheet name="DJ1948" sheetId="6" r:id="rId11"/>
    <sheet name="F22 EMPRESA" sheetId="12" r:id="rId12"/>
    <sheet name="F22 SOCIO" sheetId="13" r:id="rId13"/>
    <sheet name="ANEXO" sheetId="15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  <c r="E32" i="6"/>
  <c r="F32" i="6" s="1"/>
  <c r="E31" i="6"/>
  <c r="E33" i="6" s="1"/>
  <c r="E30" i="6"/>
  <c r="F30" i="6" s="1"/>
  <c r="D19" i="2"/>
  <c r="I19" i="2"/>
  <c r="H19" i="2"/>
  <c r="D16" i="2"/>
  <c r="D14" i="2"/>
  <c r="D13" i="2"/>
  <c r="D12" i="2"/>
  <c r="D10" i="2"/>
  <c r="D9" i="2"/>
  <c r="H10" i="5"/>
  <c r="D23" i="5"/>
  <c r="C10" i="5"/>
  <c r="C11" i="5"/>
  <c r="D39" i="5"/>
  <c r="K20" i="7"/>
  <c r="K3" i="7"/>
  <c r="H43" i="1"/>
  <c r="G43" i="1"/>
  <c r="G42" i="1"/>
  <c r="H42" i="1"/>
  <c r="I42" i="1"/>
  <c r="F42" i="1"/>
  <c r="D26" i="4"/>
  <c r="D24" i="4"/>
  <c r="D23" i="4"/>
  <c r="D22" i="4"/>
  <c r="D21" i="4"/>
  <c r="D40" i="1"/>
  <c r="B5" i="1"/>
  <c r="B41" i="1"/>
  <c r="C5" i="1"/>
  <c r="E63" i="1"/>
  <c r="E61" i="1"/>
  <c r="E62" i="1"/>
  <c r="E60" i="1"/>
  <c r="D62" i="1"/>
  <c r="D63" i="1"/>
  <c r="D61" i="1"/>
  <c r="D60" i="1"/>
  <c r="B63" i="1"/>
  <c r="F31" i="6" l="1"/>
  <c r="F33" i="6" s="1"/>
  <c r="D12" i="5"/>
  <c r="C14" i="5" l="1"/>
  <c r="C12" i="5"/>
  <c r="H10" i="3" l="1"/>
  <c r="H40" i="1"/>
  <c r="B40" i="1"/>
  <c r="H9" i="3" s="1"/>
  <c r="H8" i="3"/>
  <c r="H16" i="3" l="1"/>
  <c r="J10" i="3"/>
  <c r="D5" i="1"/>
  <c r="F5" i="1" s="1"/>
  <c r="E36" i="1"/>
  <c r="E39" i="1"/>
  <c r="E19" i="1"/>
  <c r="E20" i="1"/>
  <c r="E21" i="1"/>
  <c r="E22" i="1"/>
  <c r="E23" i="1"/>
  <c r="E24" i="1"/>
  <c r="E25" i="1"/>
  <c r="E26" i="1"/>
  <c r="E27" i="1"/>
  <c r="E28" i="1"/>
  <c r="E29" i="1"/>
  <c r="D7" i="1"/>
  <c r="D9" i="1"/>
  <c r="D10" i="1"/>
  <c r="D11" i="1"/>
  <c r="D12" i="1"/>
  <c r="D13" i="1"/>
  <c r="D14" i="1"/>
  <c r="D15" i="1"/>
  <c r="D17" i="1"/>
  <c r="D30" i="1"/>
  <c r="D31" i="1"/>
  <c r="D32" i="1"/>
  <c r="D34" i="1"/>
  <c r="D35" i="1"/>
  <c r="D37" i="1"/>
  <c r="D38" i="1"/>
  <c r="D41" i="1"/>
  <c r="H41" i="1" s="1"/>
  <c r="H12" i="5"/>
  <c r="AJ31" i="13"/>
  <c r="X8" i="13"/>
  <c r="AA34" i="13" s="1"/>
  <c r="AG8" i="13"/>
  <c r="Z105" i="13"/>
  <c r="Z106" i="13" s="1"/>
  <c r="Z104" i="13"/>
  <c r="C103" i="13"/>
  <c r="AG60" i="13"/>
  <c r="AG59" i="13"/>
  <c r="C27" i="5"/>
  <c r="H27" i="5" s="1"/>
  <c r="K17" i="11" s="1"/>
  <c r="H23" i="5"/>
  <c r="E25" i="3"/>
  <c r="E24" i="3"/>
  <c r="E23" i="3"/>
  <c r="O8" i="5"/>
  <c r="Q82" i="12"/>
  <c r="AG82" i="12" s="1"/>
  <c r="C18" i="8" l="1"/>
  <c r="N24" i="7"/>
  <c r="K24" i="7" s="1"/>
  <c r="B42" i="1"/>
  <c r="B44" i="1" s="1"/>
  <c r="C23" i="5"/>
  <c r="C16" i="1"/>
  <c r="I44" i="1"/>
  <c r="E42" i="1"/>
  <c r="E44" i="1" s="1"/>
  <c r="AA53" i="13"/>
  <c r="O22" i="13"/>
  <c r="AG22" i="13" s="1"/>
  <c r="AG29" i="13" s="1"/>
  <c r="F29" i="5"/>
  <c r="E20" i="5"/>
  <c r="E29" i="5" s="1"/>
  <c r="F20" i="5"/>
  <c r="G20" i="5"/>
  <c r="I20" i="5"/>
  <c r="G23" i="5"/>
  <c r="A57" i="5"/>
  <c r="E57" i="5" s="1"/>
  <c r="C67" i="5"/>
  <c r="A66" i="5"/>
  <c r="H44" i="1" l="1"/>
  <c r="D16" i="1"/>
  <c r="C42" i="1"/>
  <c r="C44" i="1" s="1"/>
  <c r="AJ30" i="13"/>
  <c r="AJ32" i="13" s="1"/>
  <c r="AA30" i="13"/>
  <c r="AA57" i="13" s="1"/>
  <c r="AG58" i="13" s="1"/>
  <c r="AG95" i="13" s="1"/>
  <c r="AG100" i="13" s="1"/>
  <c r="AG101" i="13" s="1"/>
  <c r="AG102" i="13" s="1"/>
  <c r="G29" i="5"/>
  <c r="E67" i="5"/>
  <c r="F67" i="5" s="1"/>
  <c r="K21" i="7"/>
  <c r="K50" i="7" s="1"/>
  <c r="F16" i="1" l="1"/>
  <c r="D42" i="1"/>
  <c r="D44" i="1" s="1"/>
  <c r="F44" i="1" l="1"/>
  <c r="H49" i="1"/>
  <c r="G44" i="1" l="1"/>
  <c r="Z105" i="12"/>
  <c r="Z106" i="12" s="1"/>
  <c r="Z104" i="12"/>
  <c r="C103" i="12"/>
  <c r="K43" i="7"/>
  <c r="A14" i="4"/>
  <c r="A13" i="4"/>
  <c r="C22" i="6" l="1"/>
  <c r="G22" i="6" l="1"/>
  <c r="E22" i="6"/>
  <c r="I22" i="6"/>
  <c r="D18" i="4" l="1"/>
  <c r="D28" i="4" l="1"/>
  <c r="D36" i="5" s="1"/>
  <c r="D46" i="5" s="1"/>
  <c r="C9" i="9"/>
  <c r="C14" i="9" s="1"/>
  <c r="C10" i="8" l="1"/>
  <c r="N50" i="7"/>
  <c r="D20" i="5"/>
  <c r="D29" i="5" s="1"/>
  <c r="N53" i="7"/>
  <c r="E20" i="3"/>
  <c r="E26" i="3" s="1"/>
  <c r="E27" i="3" s="1"/>
  <c r="C23" i="8" l="1"/>
  <c r="H27" i="3"/>
  <c r="H31" i="3" s="1"/>
  <c r="H32" i="3" s="1"/>
  <c r="H18" i="5" s="1"/>
  <c r="K51" i="7"/>
  <c r="K53" i="7" s="1"/>
  <c r="D17" i="10"/>
  <c r="C15" i="5"/>
  <c r="C20" i="5" s="1"/>
  <c r="AG59" i="12"/>
  <c r="K60" i="7" l="1"/>
  <c r="V60" i="12"/>
  <c r="AG60" i="12" s="1"/>
  <c r="AG95" i="12" s="1"/>
  <c r="AG100" i="12" s="1"/>
  <c r="AG101" i="12" s="1"/>
  <c r="AG102" i="12" s="1"/>
  <c r="C27" i="8"/>
  <c r="C29" i="5"/>
  <c r="H20" i="5" l="1"/>
  <c r="H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24" authorId="0" shapeId="0" xr:uid="{B2F0F4D1-3A7C-E64B-B0AD-F6D8B1BE000A}">
      <text>
        <r>
          <rPr>
            <b/>
            <sz val="10"/>
            <color rgb="FF000000"/>
            <rFont val="Tahoma"/>
            <family val="2"/>
          </rPr>
          <t xml:space="preserve">ART. 21
</t>
        </r>
        <r>
          <rPr>
            <b/>
            <sz val="10"/>
            <color rgb="FF000000"/>
            <rFont val="Tahoma"/>
            <family val="2"/>
          </rPr>
          <t xml:space="preserve">MULTAS REAJUSTADA
</t>
        </r>
        <r>
          <rPr>
            <b/>
            <sz val="10"/>
            <color rgb="FF000000"/>
            <rFont val="Tahoma"/>
            <family val="2"/>
          </rPr>
          <t xml:space="preserve">ART 72 REAJ
</t>
        </r>
        <r>
          <rPr>
            <b/>
            <sz val="10"/>
            <color rgb="FF000000"/>
            <rFont val="Tahoma"/>
            <family val="2"/>
          </rPr>
          <t xml:space="preserve">IDPC REAJ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5" authorId="0" shapeId="0" xr:uid="{452D178F-912B-9743-B179-D34D4C67FA66}">
      <text>
        <r>
          <rPr>
            <b/>
            <sz val="10"/>
            <color rgb="FF000000"/>
            <rFont val="Tahoma"/>
            <family val="2"/>
          </rPr>
          <t xml:space="preserve">proviene de los codigos 645 o  1545  del F22 AÑO TRIB ANTERIOR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18" authorId="0" shapeId="0" xr:uid="{ECABA1CB-B500-4A47-A671-DC5E1D61CE64}">
      <text>
        <r>
          <rPr>
            <b/>
            <sz val="10"/>
            <color rgb="FF000000"/>
            <rFont val="Tahoma"/>
            <family val="2"/>
          </rPr>
          <t xml:space="preserve">MULTAS
</t>
        </r>
        <r>
          <rPr>
            <b/>
            <sz val="10"/>
            <color rgb="FF000000"/>
            <rFont val="Tahoma"/>
            <family val="2"/>
          </rPr>
          <t xml:space="preserve">IMPTO ART 72
</t>
        </r>
        <r>
          <rPr>
            <b/>
            <sz val="10"/>
            <color rgb="FF000000"/>
            <rFont val="Tahoma"/>
            <family val="2"/>
          </rPr>
          <t xml:space="preserve">IDPC PAGO AÑO ANTEIOR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U9" authorId="0" shapeId="0" xr:uid="{9DDAA766-E8FB-E749-BFB1-EFAFEE476A6C}">
      <text>
        <r>
          <rPr>
            <b/>
            <sz val="10"/>
            <color rgb="FF000000"/>
            <rFont val="Tahoma"/>
            <family val="2"/>
          </rPr>
          <t xml:space="preserve">CDTOS 14D3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X8" authorId="0" shapeId="0" xr:uid="{425080FE-EA1A-324D-B9BE-18973548527F}">
      <text>
        <r>
          <rPr>
            <b/>
            <sz val="10"/>
            <color rgb="FF000000"/>
            <rFont val="Tahoma"/>
            <family val="2"/>
          </rPr>
          <t xml:space="preserve">CDTO PROVENIENTE DEL 14A 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G8" authorId="0" shapeId="0" xr:uid="{252D7230-A359-5D47-BB28-06F5546CABC2}">
      <text>
        <r>
          <rPr>
            <b/>
            <sz val="10"/>
            <color rgb="FF000000"/>
            <rFont val="Tahoma"/>
            <family val="2"/>
          </rPr>
          <t xml:space="preserve">RETIROS PROVENIENTE DE 14 A
</t>
        </r>
        <r>
          <rPr>
            <b/>
            <sz val="10"/>
            <color rgb="FF000000"/>
            <rFont val="Tahoma"/>
            <family val="2"/>
          </rPr>
          <t xml:space="preserve">DJ1948
</t>
        </r>
      </text>
    </comment>
    <comment ref="O22" authorId="0" shapeId="0" xr:uid="{B61B790B-B3F0-B242-B555-08C7DC9466BA}">
      <text>
        <r>
          <rPr>
            <b/>
            <sz val="10"/>
            <color rgb="FF000000"/>
            <rFont val="Tahoma"/>
            <family val="2"/>
          </rPr>
          <t xml:space="preserve">INCREMENTO
</t>
        </r>
      </text>
    </comment>
    <comment ref="AA30" authorId="0" shapeId="0" xr:uid="{9E1BE7D6-A436-604F-84DD-BF39DBDEDFEE}">
      <text>
        <r>
          <rPr>
            <b/>
            <sz val="10"/>
            <color rgb="FF000000"/>
            <rFont val="Tahoma"/>
            <family val="2"/>
          </rPr>
          <t xml:space="preserve">IGC QUEDA EN EL ULTIMO TRAMO DE LA TABLA Y SE APILCA LA REBAJA
</t>
        </r>
      </text>
    </comment>
    <comment ref="AA34" authorId="0" shapeId="0" xr:uid="{4D347626-43B0-F942-8697-D950F2F18A63}">
      <text>
        <r>
          <rPr>
            <b/>
            <sz val="10"/>
            <color rgb="FF000000"/>
            <rFont val="Tahoma"/>
            <family val="2"/>
          </rPr>
          <t xml:space="preserve">SE RESTITUYE EL CDTO 35% SOLO PARA CDTOS PROVENIENTES DE UN 14A
</t>
        </r>
      </text>
    </comment>
    <comment ref="AA53" authorId="0" shapeId="0" xr:uid="{3B0C064A-4C8F-3749-947C-E7CDF3ED207C}">
      <text>
        <r>
          <rPr>
            <b/>
            <sz val="10"/>
            <color rgb="FF000000"/>
            <rFont val="Tahoma"/>
            <family val="2"/>
          </rPr>
          <t xml:space="preserve">SE AGRUPA CDTO
</t>
        </r>
      </text>
    </comment>
    <comment ref="AA57" authorId="0" shapeId="0" xr:uid="{F1779057-4B67-A64B-B810-A62D8DA2D2A5}">
      <text>
        <r>
          <rPr>
            <b/>
            <sz val="10"/>
            <color rgb="FF000000"/>
            <rFont val="Tahoma"/>
            <family val="2"/>
          </rPr>
          <t>TOTAL A PAGAR IGC</t>
        </r>
      </text>
    </comment>
  </commentList>
</comments>
</file>

<file path=xl/sharedStrings.xml><?xml version="1.0" encoding="utf-8"?>
<sst xmlns="http://schemas.openxmlformats.org/spreadsheetml/2006/main" count="1178" uniqueCount="592">
  <si>
    <t>CUENTA</t>
  </si>
  <si>
    <t>ACTIVO</t>
  </si>
  <si>
    <t>PASIVO</t>
  </si>
  <si>
    <t>GANANCIAS</t>
  </si>
  <si>
    <t>EXISTENCIAS</t>
  </si>
  <si>
    <t>PROVEEDORES</t>
  </si>
  <si>
    <t>RETENCION</t>
  </si>
  <si>
    <t>IMPUESTO UNICO 2° CAT.</t>
  </si>
  <si>
    <t>CAPITAL</t>
  </si>
  <si>
    <t>DEPRECIACION</t>
  </si>
  <si>
    <t>FIRMA</t>
  </si>
  <si>
    <t>REPRESENTANTE LEGAL</t>
  </si>
  <si>
    <t>CONTADOR</t>
  </si>
  <si>
    <t>NOMBRE COMPLETO</t>
  </si>
  <si>
    <t>RUT</t>
  </si>
  <si>
    <t>Balance tributario al 31 de diciembre de 2025.</t>
  </si>
  <si>
    <t>RECUADRO N° 6: DATOS INFORMATIVOS</t>
  </si>
  <si>
    <t>Operaciones Internacionales</t>
  </si>
  <si>
    <t>Préstamos efectuados a propietarios, socios o accionistas en el ejercicio</t>
  </si>
  <si>
    <t>Total de cantidades adeudadas, pagadas o abonadas en cuenta o puestas a disposición de relacionados en el exterior (arts. 31 inc. 3° y 59 LIR)</t>
  </si>
  <si>
    <t>Cantidades  adeudadas, pagadas, abonadas en cuenta o puestas a disposición de relacionados  en  el  exterior,  o  pagadas  cuyo IA no ha sido enterado (arts. 31 inc.  3° y 59 LIR)</t>
  </si>
  <si>
    <t>Total pasivos contraídos en Chile</t>
  </si>
  <si>
    <t>Beneficio antes de gastos financieros (EBITDA)</t>
  </si>
  <si>
    <t>Renta imponible extranjera (art. 41 A  N° 3 LIR)</t>
  </si>
  <si>
    <t>Datos de Balance</t>
  </si>
  <si>
    <t>Total del activo</t>
  </si>
  <si>
    <t>Total del pasivo</t>
  </si>
  <si>
    <t>Saldo de caja (sólo dinero en efectivo y documentos al día, según arqueo)</t>
  </si>
  <si>
    <t>Capital efectivo</t>
  </si>
  <si>
    <t>Saldo cuenta corriente bancaria según, conciliación</t>
  </si>
  <si>
    <t>Existencia final</t>
  </si>
  <si>
    <t>Bienes adquiridos contrato leasing</t>
  </si>
  <si>
    <t>Activo inmovilizado</t>
  </si>
  <si>
    <t>Activo gasto diferido goodwill tributario</t>
  </si>
  <si>
    <t>Activo intangible goodwill tributario (Ley N° 20.780)</t>
  </si>
  <si>
    <t>Patrimonio financiero</t>
  </si>
  <si>
    <t>Otros Antecedentes</t>
  </si>
  <si>
    <t xml:space="preserve">Utilidades financieras capitalizadas </t>
  </si>
  <si>
    <t>Gastos adeudados o pagados por cuotas de bienes en leasing</t>
  </si>
  <si>
    <t>Monto del capital  directa o indirectamente financiado por partes relacionadas</t>
  </si>
  <si>
    <t>TEX</t>
  </si>
  <si>
    <t>TEF</t>
  </si>
  <si>
    <t xml:space="preserve">Retiros, remesas o distribuciones afectos a IGC o IA, no Imputados a los RTRE </t>
  </si>
  <si>
    <t>Retiros, remesas o distribuciones afectos a IGC o IA, imputados a las utilidades de balance en exceso de las tributables (UBET)</t>
  </si>
  <si>
    <t>Depreciación acelerada vehículos eléctricos o híbridos con recarga eléctrica exterior
u otros calificados como cero emisiones por resolución fundada del Ministerio de
Energía (art. 8º Ley Nº 21.305)</t>
  </si>
  <si>
    <t>Depreciación normal vehículos eléctricos o híbridos con recarga eléctrica exterior u
otros calificados como cero emisiones por resolución fundada del Ministerio de
Energía (art. 8º Ley Nº 21.305)</t>
  </si>
  <si>
    <t xml:space="preserve">Saldos </t>
  </si>
  <si>
    <t>Saldo total de rentas exentas de IGC (art. 11 Ley N° 18.401, rentas del capitalismo popular)</t>
  </si>
  <si>
    <t>Saldo exceso de retiros de 2014, determinados al 31 de diciembre para ejercicios siguientes</t>
  </si>
  <si>
    <t>Saldo de crédito por IDPC no sujetos a restitución generados hasta el 31.12.2019</t>
  </si>
  <si>
    <t>Saldo de crédito por IDPC no sujetos a restitución generados a contar del 01.01.2020</t>
  </si>
  <si>
    <t>Crédito por IDPC en carácter de voluntario por rectificación del capital propio tributario, según art. 32° transitorio Ley N° 21.210</t>
  </si>
  <si>
    <t>Saldo crédito Impuesto Tasa Adicional ex art. 21 LIR</t>
  </si>
  <si>
    <t>Crédito por gastos de capacitación mensual con derecho a devolución (art. 6 Ley N° 20.326)</t>
  </si>
  <si>
    <t>Saldo de excedente base imponible IDPC voluntario a imputar ejercicio siguientes</t>
  </si>
  <si>
    <t>CUENTAS EN PARTICIPACIÓN Y DEMÁS ENCARGOS FIDUCIARIOS</t>
  </si>
  <si>
    <t>Saldo o aporte inicial del ejercicio de la asociación o cuentas en participación o del encargo fiduciario a informar por el gestor</t>
  </si>
  <si>
    <t>Saldo final del ejercicio de la asociación o cuentas en participación o del encargo fiduciario a informar por el gestor</t>
  </si>
  <si>
    <t>Crédito por IDPC asignado en el ejercicio a los partícipes o beneficiarios de la asociación o cuentas en participación o del encargo fiduciario</t>
  </si>
  <si>
    <t>Crédito IPE asignado en el ejercicio a los partícipes o beneficiarios de la asociación o cuentas en participación o del encargo fiduciario</t>
  </si>
  <si>
    <t>RENTA LÍQUIDA IMPONIBLE</t>
  </si>
  <si>
    <t>Resultado según balance</t>
  </si>
  <si>
    <t>Agregados:</t>
  </si>
  <si>
    <t>S/BALANCE</t>
  </si>
  <si>
    <t xml:space="preserve">CM </t>
  </si>
  <si>
    <t xml:space="preserve"> MULTA FISCAL </t>
  </si>
  <si>
    <t xml:space="preserve"> REAJUSTE ART. 72 </t>
  </si>
  <si>
    <t xml:space="preserve">                                     -</t>
  </si>
  <si>
    <t xml:space="preserve"> IMPUESTO DE PRIMERA </t>
  </si>
  <si>
    <t>Deducciones:</t>
  </si>
  <si>
    <t>CM CPT</t>
  </si>
  <si>
    <t>PRE- RENTA LÍQUIDA IMPONIBLE</t>
  </si>
  <si>
    <t>Incentivo al Ahorro</t>
  </si>
  <si>
    <t>Calculo:</t>
  </si>
  <si>
    <t>RETIROS</t>
  </si>
  <si>
    <t>CON CM</t>
  </si>
  <si>
    <t xml:space="preserve"> DJ 1948 </t>
  </si>
  <si>
    <t>GR NO AFECTOS AL ART 21:</t>
  </si>
  <si>
    <t xml:space="preserve"> PAGADOS </t>
  </si>
  <si>
    <t>RLI INVERTIDA EN LA EMPRESA</t>
  </si>
  <si>
    <t xml:space="preserve"> POSITIVO </t>
  </si>
  <si>
    <t>HASTA</t>
  </si>
  <si>
    <t>TOPE 5.000 UF</t>
  </si>
  <si>
    <t>IDPC</t>
  </si>
  <si>
    <t>AL 31 DE DICIEMBRE DE 2025</t>
  </si>
  <si>
    <t>AT 2026</t>
  </si>
  <si>
    <t xml:space="preserve">REAJUSTE ART. 72 </t>
  </si>
  <si>
    <t>IMPTO POR PAGAR</t>
  </si>
  <si>
    <t xml:space="preserve">DETERMINACIÓN RENTA LÍQUIDA IMPONIBLE						</t>
  </si>
  <si>
    <t xml:space="preserve">IMPUESTO DE PRIMERA </t>
  </si>
  <si>
    <t xml:space="preserve">ARTICULO 14 E DE LA LIR </t>
  </si>
  <si>
    <t xml:space="preserve">PRE- RENTA LÍQUIDA IMPONIBLE </t>
  </si>
  <si>
    <t>CAPITAL PROPIO TRIBUTARIO</t>
  </si>
  <si>
    <t>TOTAL DE ACTIVOS</t>
  </si>
  <si>
    <t>Más:</t>
  </si>
  <si>
    <t>AF NETO A VALOR TRIBUTARIO</t>
  </si>
  <si>
    <t>Menos:</t>
  </si>
  <si>
    <t>AF A VALOR FINANCIERO</t>
  </si>
  <si>
    <t>PERDIDA ACUM.  DE BALANCE</t>
  </si>
  <si>
    <t xml:space="preserve">CAPITAL EFECTIVO </t>
  </si>
  <si>
    <t>PASIVOS EXIGIBLES:</t>
  </si>
  <si>
    <t>AÑO COMERCIAL 2025</t>
  </si>
  <si>
    <t xml:space="preserve">DETERMINACIÓN CAPITAL PROPIO TRIBUTARIO				</t>
  </si>
  <si>
    <t xml:space="preserve"> Tasa </t>
  </si>
  <si>
    <t xml:space="preserve"> Factor </t>
  </si>
  <si>
    <t xml:space="preserve">6 DECIMALES </t>
  </si>
  <si>
    <t>DETALLE</t>
  </si>
  <si>
    <t>CONTROL                                ( RAI + DDAN + REX)</t>
  </si>
  <si>
    <t>RAI</t>
  </si>
  <si>
    <t>DDAN</t>
  </si>
  <si>
    <t>REX</t>
  </si>
  <si>
    <t xml:space="preserve">SAC </t>
  </si>
  <si>
    <t>STUT (FUT)</t>
  </si>
  <si>
    <t>CIRCULAR 11/2021</t>
  </si>
  <si>
    <t>NO Sujeto a Restitución</t>
  </si>
  <si>
    <t>Sujeto a Restitución</t>
  </si>
  <si>
    <t>Hasta el 31/12/2016</t>
  </si>
  <si>
    <t>CIRCULAR 2/2015</t>
  </si>
  <si>
    <t>INR</t>
  </si>
  <si>
    <t>Tasa TEF</t>
  </si>
  <si>
    <t xml:space="preserve"> SALDO INICIAL </t>
  </si>
  <si>
    <t xml:space="preserve"> SUBTOTAL </t>
  </si>
  <si>
    <t xml:space="preserve">                                -</t>
  </si>
  <si>
    <t xml:space="preserve">                               -</t>
  </si>
  <si>
    <t xml:space="preserve">                     -</t>
  </si>
  <si>
    <t xml:space="preserve"> REVERSA DEL RAI </t>
  </si>
  <si>
    <t xml:space="preserve"> NUEVO RAI </t>
  </si>
  <si>
    <t xml:space="preserve"> REX </t>
  </si>
  <si>
    <t xml:space="preserve"> Más: </t>
  </si>
  <si>
    <t xml:space="preserve"> CREDITO DE RETIROS O DIV PERCIBIDOS </t>
  </si>
  <si>
    <t xml:space="preserve"> Menos: </t>
  </si>
  <si>
    <t xml:space="preserve"> RETIROS </t>
  </si>
  <si>
    <t xml:space="preserve"> Credito GR no afectos ( pagados) </t>
  </si>
  <si>
    <t xml:space="preserve"> Multa Fiscal </t>
  </si>
  <si>
    <t xml:space="preserve"> SALDO FINAL </t>
  </si>
  <si>
    <t>SE TRASPASA AL RECUADRO 13</t>
  </si>
  <si>
    <r>
      <t xml:space="preserve">CALCULO DEL RAI </t>
    </r>
    <r>
      <rPr>
        <b/>
        <sz val="12.1"/>
        <color rgb="FFFF0000"/>
        <rFont val="Times New Roman"/>
        <family val="1"/>
      </rPr>
      <t>(FINAL)</t>
    </r>
  </si>
  <si>
    <t>POSITIVO</t>
  </si>
  <si>
    <t>NEGATIVO</t>
  </si>
  <si>
    <t>CAPITAL PAGADO</t>
  </si>
  <si>
    <t>REX (POSITIVO)</t>
  </si>
  <si>
    <t>BONO</t>
  </si>
  <si>
    <t>RAP/IUS FUT</t>
  </si>
  <si>
    <t>Retiros del año</t>
  </si>
  <si>
    <t>REX (NEGATIVO)</t>
  </si>
  <si>
    <t>RENTAS AFECTAS A IMPUESTOS FINALES (RAI)</t>
  </si>
  <si>
    <t xml:space="preserve">DETERMINACIÓN REGISTROS DE RENTA EMPRESARIAL (RRE)									</t>
  </si>
  <si>
    <t>DECLARACION JURADA 1948</t>
  </si>
  <si>
    <t>RESOLUCIÓN 98 DEL 28.08.2020</t>
  </si>
  <si>
    <t xml:space="preserve">Sección B: </t>
  </si>
  <si>
    <t>ANTECEDENTES DE LOS INFORMADOS (Receptor de los retiros, remesas o dividendos. Persona natural o jurídica)</t>
  </si>
  <si>
    <t>Fecha del retiro, remesa y/o dividendo distribuido</t>
  </si>
  <si>
    <t>RUT del Pleno Propietario  o Usufructuario  receptor del retiro, remesa y/o dividendo distribuido</t>
  </si>
  <si>
    <t>Usufructuario o Nudo Propietario de la acción o derecho social</t>
  </si>
  <si>
    <t>Cantidad de acciones al 31/12</t>
  </si>
  <si>
    <t>CRÉDITOS PARA IMPUESTO GLOBAL COMPLEMENTARIO O ADICIONAL</t>
  </si>
  <si>
    <t>Devolución de capital Art.17 N° 7 LIR.</t>
  </si>
  <si>
    <t>Número de Certificado</t>
  </si>
  <si>
    <t>Afectos a los Impuestos Global Complementario y/o Impuesto Adicional</t>
  </si>
  <si>
    <t>Rentas Exentas e Ingresos No Constitutivos de Renta (REX)</t>
  </si>
  <si>
    <t>Acumulados a Contar del 01.01.2017</t>
  </si>
  <si>
    <t>Acumulados Hasta el 31.12.2016</t>
  </si>
  <si>
    <t>Crédito por impuesto tasa adicional, Ex. Art. 21  LIR.</t>
  </si>
  <si>
    <t>Rentas Con Tributación Cumplida</t>
  </si>
  <si>
    <t xml:space="preserve">Rentas Exentas </t>
  </si>
  <si>
    <t>Ingresos No Constitutivos de  Renta</t>
  </si>
  <si>
    <t>Asociados a Rentas Afectas</t>
  </si>
  <si>
    <t>Asociados a Rentas Exentas (artículo 11, Ley 18.401)</t>
  </si>
  <si>
    <t xml:space="preserve">Crédito por IPE </t>
  </si>
  <si>
    <t>Otras rentas percibidas Sin Prioridad en su orden de imputación</t>
  </si>
  <si>
    <t>Exceso Distribuciones Desproporcionadas 
(N°9 Art.14 A)</t>
  </si>
  <si>
    <t>Utilidades afectadas con impuesto sustitutivo al FUT (ISFUT) Ley N°20.780</t>
  </si>
  <si>
    <t>Rentas generadas hasta el 31.12.1983 y/o utilidades afectadas con impuesto sustitutivo al FUT (ISFUT) LEY N°21.210</t>
  </si>
  <si>
    <t>Rentas Exentas de Impuesto Global Complementario (IGC) (Artículo 11, Ley 18.401), Afectas a Impuesto Adicional</t>
  </si>
  <si>
    <t>Rentas Exentas de Impuesto Global Complementario (IGC) y/o Impuesto Adicional (IA)</t>
  </si>
  <si>
    <t>No Sujetos a Restitución generados Hasta el 31.12.2019</t>
  </si>
  <si>
    <t>No Sujetos a Restitución generados a contar del 01.01.2020</t>
  </si>
  <si>
    <t>Sujetos a Restitución</t>
  </si>
  <si>
    <t>Sin derecho a devolución</t>
  </si>
  <si>
    <t>Con derecho a devolución</t>
  </si>
  <si>
    <t>Con crédito por IDPC generados a contar del 01.01.2017</t>
  </si>
  <si>
    <t>Con crédito por IDPC acumulados  hasta el 31.12.2016</t>
  </si>
  <si>
    <t>Con  derecho a crédito por pago de IDPC voluntario (14 A N°6)</t>
  </si>
  <si>
    <t>Sin derecho a crédito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</si>
  <si>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</si>
  <si>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</si>
  <si>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</si>
  <si>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</si>
  <si>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</si>
  <si>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</si>
  <si>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</si>
  <si>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</si>
  <si>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</si>
  <si>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</si>
  <si>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</si>
  <si>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</si>
  <si>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</si>
  <si>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</si>
  <si>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</si>
  <si>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</si>
  <si>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</si>
  <si>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</si>
  <si>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</si>
  <si>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</si>
  <si>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</si>
  <si>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</si>
  <si>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</si>
  <si>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</si>
  <si>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</si>
  <si>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</si>
  <si>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</si>
  <si>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</si>
  <si>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</si>
  <si>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</si>
  <si>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</si>
  <si>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</si>
  <si>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</si>
  <si>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CREDITOS POR IDPC</t>
  </si>
  <si>
    <t>FECHA</t>
  </si>
  <si>
    <t>RETIRO HISTORICO</t>
  </si>
  <si>
    <t>FACTOR</t>
  </si>
  <si>
    <t>RETIRO ACTUALIZADO</t>
  </si>
  <si>
    <t>SITUACION TRIBUTARIA</t>
  </si>
  <si>
    <t>CREDITO HISTORICO</t>
  </si>
  <si>
    <t>CREDITO ACTUALIZADO</t>
  </si>
  <si>
    <t>FACTOR DE CREDITO</t>
  </si>
  <si>
    <t>TOTALES</t>
  </si>
  <si>
    <r>
      <rPr>
        <b/>
        <sz val="12"/>
        <color rgb="FFFF0000"/>
        <rFont val="Arial"/>
        <family val="2"/>
      </rPr>
      <t xml:space="preserve">Rentas provenientes del registro RAP </t>
    </r>
    <r>
      <rPr>
        <b/>
        <sz val="12"/>
        <rFont val="Arial"/>
        <family val="2"/>
      </rPr>
      <t>y Diferencia Inicial de sociedad acogida al ex Art. 14 TER A) LIR</t>
    </r>
  </si>
  <si>
    <t>MONTOS DE RETIROS, REMESAS O DIVIDENDOS REAJUSTADOS ($)</t>
  </si>
  <si>
    <t>RECUADRO N° 12: BASE IMPONIBLE DE PRIMERA CATEGORIA RÉGIMEN DEL ARTÍCULO 14 LETRA A) LIR</t>
  </si>
  <si>
    <t>RESULTADO FINANCIERO</t>
  </si>
  <si>
    <t>Ingresos del giro percibidos o devengados</t>
  </si>
  <si>
    <t>+</t>
  </si>
  <si>
    <t>Rentas de fuente extranjera</t>
  </si>
  <si>
    <t>Intereses percibidos o devengados</t>
  </si>
  <si>
    <t>Otros ingresos percibidos o devengados</t>
  </si>
  <si>
    <t>Costo directo de los bienes y servicios</t>
  </si>
  <si>
    <t>(-)</t>
  </si>
  <si>
    <t>Remuneraciones</t>
  </si>
  <si>
    <t>Arriendos</t>
  </si>
  <si>
    <t>Depreciación financiera del ejercicio</t>
  </si>
  <si>
    <t>Intereses pagados o adeudados</t>
  </si>
  <si>
    <t>Gastos por donaciones</t>
  </si>
  <si>
    <t>Otros gastos financieros</t>
  </si>
  <si>
    <t>Gastos por inversión en investigación y desarrollo certificados por Corfo</t>
  </si>
  <si>
    <t>Gastos por inversión en Investigación y desarrollo no certificados por Corfo</t>
  </si>
  <si>
    <t>Gastos por exigencias medio ambientales</t>
  </si>
  <si>
    <t>Gasto por indemnización o compensación a clientes o usuarios</t>
  </si>
  <si>
    <t>Costos y gastos necesarios para producir las rentas de fuente extranjera</t>
  </si>
  <si>
    <t>Gastos por impuesto renta e impuesto diferido</t>
  </si>
  <si>
    <t>Otros gastos deducidos de los ingresos brutos</t>
  </si>
  <si>
    <t xml:space="preserve">Resultado financiero </t>
  </si>
  <si>
    <t>=</t>
  </si>
  <si>
    <t>AJUSTES AL RESULTADO FINANCIERO</t>
  </si>
  <si>
    <t>Corrección monetaria saldo deudor (art. 32 N° 1 LIR)</t>
  </si>
  <si>
    <t>Corrección monetaria saldo acreedor (art. 32 N° 2 LIR)</t>
  </si>
  <si>
    <t>Partidas del inciso primero no afectas al IU de tasa 40% y del inciso segundo, del art. 21 LIR, reajustados</t>
  </si>
  <si>
    <t>Estimación y/o castigos de deudas incobrables, según criterios financieros</t>
  </si>
  <si>
    <t>Rentas tributables no reconocidas financieramente</t>
  </si>
  <si>
    <t>Gastos agregados por donaciones</t>
  </si>
  <si>
    <t>Gastos que se deben agregar a la RLI según el art. 33 N° 1 LIR</t>
  </si>
  <si>
    <t>Ingreso diferido por cambio de régimen</t>
  </si>
  <si>
    <t>Pérdidas por ingresos no renta (art. 17 LIR), generados</t>
  </si>
  <si>
    <t>Proporcionalidad gastos ingresos no renta</t>
  </si>
  <si>
    <t xml:space="preserve">Intereses devengados por inversiones en bonos del art. 104 LIR </t>
  </si>
  <si>
    <t>Ingresos devengados por cambio de régimen</t>
  </si>
  <si>
    <t xml:space="preserve">Gastos adeudados por cambio de régimen </t>
  </si>
  <si>
    <t xml:space="preserve">Castigo de deudas incobrables, según art. 31 inc. 4° N° 4 LIR </t>
  </si>
  <si>
    <t>Amortización de intangibles, art. 22° transitorio bis, inc. 4°, 5° y 6° ley 21.210</t>
  </si>
  <si>
    <t>Depreciación tributaria del ejercicio</t>
  </si>
  <si>
    <t>Gasto goodwill tributario del ejercicio</t>
  </si>
  <si>
    <t>Impuesto específico a la actividad minera</t>
  </si>
  <si>
    <t xml:space="preserve">Gastos rechazados afectos a la tributación del art. 21 inc. 1°  LIR </t>
  </si>
  <si>
    <t xml:space="preserve">Gastos rechazados afectos a la tributación del art. 21 inc. 3° LIR </t>
  </si>
  <si>
    <t>Otras partidas</t>
  </si>
  <si>
    <t>Rentas exentas IDPC (art. 33 N°2 LIR )</t>
  </si>
  <si>
    <t>Dividendos y/o utilidades sociales percibidos o devengados (art. 33 N° 2 LIR)</t>
  </si>
  <si>
    <t>Dividendos y/o utilidades sociales percibidas o devengadas (art. 33 N° 2 LIR), ingresos no renta</t>
  </si>
  <si>
    <t>Gastos aceptados por donaciones</t>
  </si>
  <si>
    <t>Ingresos no renta, generados (art. 17 LIR)</t>
  </si>
  <si>
    <t>Pérdidas de ejercicios anteriores (art. 31 N° 3 LIR)</t>
  </si>
  <si>
    <t>Renta Líquida Imponible antes de rebaja por incentivo al ahorro según art. 14 letra E) y/o por pago de IDPC voluntario según art. 14 letra A) N°6, de la LIR</t>
  </si>
  <si>
    <t xml:space="preserve">Incentivo al ahorro según art. 14 letra E) LIR </t>
  </si>
  <si>
    <t>Base del IDPC voluntario según  art. 14 letra A) N°  6 LIR y art. 42 transitorio Ley 21.210</t>
  </si>
  <si>
    <t>Renta líquida imponible afecta a IDPC (o pérdida tributaria antes de imputar dividendos o retiros percibidos) del ejercicio.</t>
  </si>
  <si>
    <t>IMPUTACIONES A LA PÉRDIDA TRIBUTARIA DEL EJERCICIO</t>
  </si>
  <si>
    <t>Dividendos o retiros percibidos afectos a IGC, que absorben la pérdida tributaria</t>
  </si>
  <si>
    <t>Incremento por IDPC de los dividendos o retiros percibidos afectos a IGC, que absorben la pérdida tributaria</t>
  </si>
  <si>
    <t xml:space="preserve">Pérdida tributaria del ejercicio al 31 de diciembre </t>
  </si>
  <si>
    <t>14A "Régimen Parcialmente Integrado"</t>
  </si>
  <si>
    <t>RECUADRO Nº 14: RAZONABILIDAD CAPITAL PROPIO TRIBUTARIO (ART. 14 LETRA A) O G) LIR)</t>
  </si>
  <si>
    <t>Capital propio tributario (CPT) positivo inicial</t>
  </si>
  <si>
    <t>Capital propio tributario (CPT) negativo inicial</t>
  </si>
  <si>
    <t>Corrección monetaria capital propio tributario inicial</t>
  </si>
  <si>
    <t>Aumentos (efectivos) de capital del ejercicio, actualizados</t>
  </si>
  <si>
    <t>Disminuciones (efectivas) de capital del ejercicio, actualizadas</t>
  </si>
  <si>
    <t>Renta líquida imponible afecta a IDPC del ejercicio</t>
  </si>
  <si>
    <t>Rentas exentas e ingresos no renta (positivo), generados por la empresa en el ejercicio</t>
  </si>
  <si>
    <t>Pérdida por rentas exentas e ingresos no renta del ejercicio</t>
  </si>
  <si>
    <t>Retiros o dividendos percibidos en el ejercicio por participaciones en otras empresas</t>
  </si>
  <si>
    <t>Utilidades percibidas afectas a impuestos finales imputadas a la pérdida tributaria del ejercicio</t>
  </si>
  <si>
    <t>Aumentos del ejercicio (por reorganizaciones)</t>
  </si>
  <si>
    <t>Disminuciones del ejercicio (por reorganizaciones)</t>
  </si>
  <si>
    <t>Crédito total disponible imputable contra impuestos finales (IPE), del ejercicio</t>
  </si>
  <si>
    <t>Incentivo al ahorro según art. 14 letra E) LIR</t>
  </si>
  <si>
    <t>Base del IDPC voluntario según  art. 14 letra A) N°  6 LIR</t>
  </si>
  <si>
    <t>Otras partidas a agregar</t>
  </si>
  <si>
    <t>Otras partidas a deducir</t>
  </si>
  <si>
    <t>Capital propio tributario (CPT) positivo final</t>
  </si>
  <si>
    <t>Capital propio tributario (CPT) negativo final</t>
  </si>
  <si>
    <r>
      <t xml:space="preserve">Remesas, retiros o dividendos distribuidos en el ejercicio, </t>
    </r>
    <r>
      <rPr>
        <sz val="11"/>
        <color rgb="FFFF0000"/>
        <rFont val="AriaL"/>
        <family val="2"/>
      </rPr>
      <t>reajustados</t>
    </r>
  </si>
  <si>
    <t>RECUADRO Nº 13: DETERMINACIÓN DEL RAI RÉGIMEN DEL ARTÍCULO 14 LETRA A) LIR</t>
  </si>
  <si>
    <t>Capital propio tributario (CPT) positivo final (recuadro N° 14)</t>
  </si>
  <si>
    <t>Capital propio tributario (CPT) negativo final (recuadro N° 14)</t>
  </si>
  <si>
    <t>Saldo negativo del registro REX al término del ejercicio</t>
  </si>
  <si>
    <t>Remesas, retiros o dividendos distribuidos en el ejercicio, reajustados</t>
  </si>
  <si>
    <t>Subtotal</t>
  </si>
  <si>
    <t>Saldo positivo del registro REX al término del ejercicio, antes de imputaciones</t>
  </si>
  <si>
    <t>Capital aportado debidamente reajustado (incluye aumentos y disminuciones efectivas)</t>
  </si>
  <si>
    <t>Saldo FUR  (cuando no haya sido considerado dentro del valor del capital aportado a la empresa)</t>
  </si>
  <si>
    <t>Sobreprecio obtenido en la colocación de acciones de propia emisión, debidamente reajustado</t>
  </si>
  <si>
    <t>Rentas afectas a IGC o IA (RAI) del ejercicio</t>
  </si>
  <si>
    <t>RECUADRO N° 15: REGISTRO TRIBUTARIO DE RENTAS EMPRESARIALES Y MOVIMIENTO STUT (ART. 14 LETRA A) LIR)</t>
  </si>
  <si>
    <t>STUT</t>
  </si>
  <si>
    <t>RENTAS CON TRIBUTACIÓN CUMPLIDA</t>
  </si>
  <si>
    <t>RENTAS EXENTAS</t>
  </si>
  <si>
    <t>RAP</t>
  </si>
  <si>
    <t>ISFUT</t>
  </si>
  <si>
    <t>OTRAS</t>
  </si>
  <si>
    <t>Remanente ejercicio anterior o saldo inicial reajustado (saldo positivo)</t>
  </si>
  <si>
    <t>Remanente ejercicio anterior o saldo inicial reajustado (saldo negativo)</t>
  </si>
  <si>
    <t>Monto imputado al IS art. 25° transitorio Ley N° 21.210, reajustado</t>
  </si>
  <si>
    <t>Reversos y/o disminuciones del ejercicio (propios)</t>
  </si>
  <si>
    <t>Aumentos del ejercicio (propios)</t>
  </si>
  <si>
    <t>Otros aumentos del ejercicio</t>
  </si>
  <si>
    <t>Otras disminuciones del ejercicio</t>
  </si>
  <si>
    <t>Remesas, retiros, o dividendos imputados a los RTRE, reajustados</t>
  </si>
  <si>
    <t>Retiros en exceso y devoluciones de capital imputados en el ejercicio, reajustados</t>
  </si>
  <si>
    <t>Remanente ejercicio siguiente (saldo positivo)</t>
  </si>
  <si>
    <t>Remanente ejercicio siguiente (saldo negativo)</t>
  </si>
  <si>
    <t>RECUADRO N° 16: REGISTRO SAC (ART. 14 LETRA A) LIR)</t>
  </si>
  <si>
    <t>Acumulados a contar desde el 01.01.2017</t>
  </si>
  <si>
    <t>Acumulados hasta el 31.12.2016</t>
  </si>
  <si>
    <t>No Sujeto a Restitución</t>
  </si>
  <si>
    <t>IPE</t>
  </si>
  <si>
    <t>Sin D° Devolución</t>
  </si>
  <si>
    <t>Con D° Devolución</t>
  </si>
  <si>
    <t>Remanente ejercicio anterior o saldo inicial (saldo positivo)</t>
  </si>
  <si>
    <t>Remanente ejercicio anterior o saldo inicial (saldo negativo)</t>
  </si>
  <si>
    <t>IDPC e IPE RLI generada en el ejercicio</t>
  </si>
  <si>
    <t>IDPC e IPE retiros o dividendos percibidos</t>
  </si>
  <si>
    <t>Asignado a remesas, retiros o dividendos efectuados en el ejercicio, reajustados</t>
  </si>
  <si>
    <t>Asignado a retiros en exceso y devoluciones de capital efectuados en el ejercicio, reajustados</t>
  </si>
  <si>
    <t>IDPC e IPE asignado a gastos rechazados del art. 21 inc. 1° no afectos a IU 40% y del inciso 2°LIR</t>
  </si>
  <si>
    <t>F22 Anverso Completo</t>
  </si>
  <si>
    <t>Nombre</t>
  </si>
  <si>
    <t>www.carolinasilvacorrea.cl</t>
  </si>
  <si>
    <t>TIPOS  DE RENTAS Y REBAJAS</t>
  </si>
  <si>
    <t>CRÉDITO POR IMPUESTO DE PRIMERA CATEGORÍA</t>
  </si>
  <si>
    <t>RENTAS Y REBAJAS</t>
  </si>
  <si>
    <t>CON OBLIGACIÓN DE RESTITUCIÓN</t>
  </si>
  <si>
    <t>SIN OBLIGACIÓN DE RESTITUCIÓN</t>
  </si>
  <si>
    <t>BASE IMPONIBLE IUSC O  IGC O IA</t>
  </si>
  <si>
    <t xml:space="preserve">RENTAS AFECTAS DE FUENTE NACIONAL O EXTRANJERA </t>
  </si>
  <si>
    <t>Retiros o remesas afectos al IGC o IA, según art. 14 letras A) y/o D) N° 3 LIR</t>
  </si>
  <si>
    <t>Dividendos afectos al IGC o IA, según art.14 letras A) y/o D) N° 3 LIR</t>
  </si>
  <si>
    <t>Gastos rechazados y otras partidas referidos en el art. 21 inc. 3° LIR</t>
  </si>
  <si>
    <t>Rentas presuntas propias y/o de terceros, según art. 14 letra B) N° 2 y art. 34 LIR</t>
  </si>
  <si>
    <t>Otras rentas propias y/o de terceros, provenientes de empresas que determinan su renta efectiva sin contabilidad completa, según art. 14 letra B) N° 1 LIR</t>
  </si>
  <si>
    <t>Rentas asignada propias y/o de terceros, provenientes de empresas sujetas al art. 14 letra D) N° 8 LIR</t>
  </si>
  <si>
    <t>Rentas percibidas de los arts. 42 Nº 2 (honorarios) y 48 (rem. directores S.A.) LIR, según Recuadro N° 1</t>
  </si>
  <si>
    <t>Rentas de capitales mobiliarios (art. 20 N° 2 LIR), mayor valor en rescate de cuotas fondos mutuos y enajenación de acciones y derechos sociales (art. 17 N° 8 LIR) y retiros de ELD (arts. 42 ter y quáter LIR)</t>
  </si>
  <si>
    <t>Rentas exentas del IGC, según art. 54 N° 3 LIR</t>
  </si>
  <si>
    <t>Otras rentas de fuente chilena afectas al IGC o IA (según instrucciones)</t>
  </si>
  <si>
    <t>Otras rentas de fuente extranjera afectas al IGC o IA (según instrucciones)</t>
  </si>
  <si>
    <t>Sueldos, pensiones y otras rentas similares de fuente nacional</t>
  </si>
  <si>
    <t>Sueldos, pensiones y otras rentas similares de fuente extranjera</t>
  </si>
  <si>
    <t>Retiro único y extraordinario de fondos previsionales, establecido en la Ley N° 21.295</t>
  </si>
  <si>
    <t>Incremento por IDPC, según arts. 54 N° 1 y 62 LIR</t>
  </si>
  <si>
    <t>Incremento por impuestos soportados en el exterior, según arts. 41 A LIR</t>
  </si>
  <si>
    <t>REBAJAS A LA RENTA</t>
  </si>
  <si>
    <t>Impuesto Territorial pagado en el año 2021, según art. 55 letra a) LIR</t>
  </si>
  <si>
    <t xml:space="preserve">Donaciones, según art. 7° Ley N° 16.282 y D.L. N° 45 de 1973 </t>
  </si>
  <si>
    <t>Pérdida en operaciones de capitales mobiliarios y ganancias de capital según códigos 105, 155, 152 y 1032 (arts.54 N°1 y 62 LIR)</t>
  </si>
  <si>
    <t>SUB TOTAL (Si declara IA trasladar a código 133 o 32)</t>
  </si>
  <si>
    <t>Cotizaciones previsionales correspondientes al empresario o socio, según art. 55 letra b) LIR</t>
  </si>
  <si>
    <t>Intereses pagados por créditos con garantía hipotecaria, según art. 55 bis LIR</t>
  </si>
  <si>
    <t>Dividendos hipotecarios pagados por viviendas nuevas acogidas al D.F.L. Nº 2 de 1959, según Ley N°19.622</t>
  </si>
  <si>
    <t>20% cuotas fondos de inversión adquiridas antes del 04.06.93, según art. 6 Transitorio Ley N° 19.247</t>
  </si>
  <si>
    <t>Ahorro previsional, según art.42 bis inc. 1° LIR</t>
  </si>
  <si>
    <t>BASE IMPONIBLE ANUAL DE IUSC o IGC (registre solo si diferencia es positiva).</t>
  </si>
  <si>
    <t>IUSC o IGC</t>
  </si>
  <si>
    <t>IGC o IUSC, según tabla (arts. 47, 52 o 52 bis LIR)</t>
  </si>
  <si>
    <t>IGC sobre intereses y otros rendimientos, según art. 54 bis LIR</t>
  </si>
  <si>
    <t>Reliquidación IGC por ganancias de capital, según art. 17 N° 8 letras a) literal v) y b) LIR</t>
  </si>
  <si>
    <t>Débito fiscal por ahorro neto negativo (Recuadro N° 3), según art. 3° transitorio numeral VI) Ley N° 20.780 (ex. art. 57 bis LIR)</t>
  </si>
  <si>
    <t>Débito fiscal por restitución crédito por IDPC, según art. 56 N° 3 inc. final LIR</t>
  </si>
  <si>
    <t>Tasa adicional de 10% de IGC, sobre cantidades declaradas en código 106 art. 21 inc. 3° LIR</t>
  </si>
  <si>
    <t>Crédito al IGC, según art. 52 bis LIR</t>
  </si>
  <si>
    <t>CREDITOS AL IMPUESTO</t>
  </si>
  <si>
    <t>Crédito por asignaciones por causa de muerte Ley N° 16.271, según art. 17 N° 8 letra b) literal vi) LIR</t>
  </si>
  <si>
    <t>Crédito al IGC por fomento forestal, según D.L. N° 701 de 1974</t>
  </si>
  <si>
    <t>Crédito proporcional al IGC por rentas exentas declaradas en código 152, según art. 56 N° 2 LIR</t>
  </si>
  <si>
    <t>Crédito al IGC por Impuesto Tasa Adicional, según ex. art. 21 LIR</t>
  </si>
  <si>
    <t>Crédito al IGC por donaciones para fines deportivos, según art. 62 y sgtes. Ley N° 19.712</t>
  </si>
  <si>
    <t>Crédito al IGC por IDPC sin derecho a devolución, según arts. 20 N° 1 letra a), 41 A N° 4 letra A) letra a) y 56 N° 3 LIR</t>
  </si>
  <si>
    <t>Crédito al IGC del 5% sobre total de retiros o dividendos que excedan de 310 UTA que tengan derecho a crédito por IDPC con obligación de restitución, según art. 56 N° 4 LIR</t>
  </si>
  <si>
    <t>Crédito al IGC por Impuesto Territorial pagado por explotación de bienes raíces no agrícolas, según art. 56 N° 5 LIR</t>
  </si>
  <si>
    <t>Crédito al IGC por art. 33 bis, según art. 14 letra D) N°8 letra a) numeral (v) LIR</t>
  </si>
  <si>
    <t>Crédito al IGC o IUSC por gastos en educación, según art. 55 ter LIR</t>
  </si>
  <si>
    <t>Crédito al IGC o IUSC por donaciones para fines sociales, según art. 1° bis Ley N° 19.885</t>
  </si>
  <si>
    <t>Crédito al IGC por donaciones a universidades e institutos profesionales, según art. 69 Ley N° 18.681</t>
  </si>
  <si>
    <t>Crédito al IGC por ingreso diferido, según art. 14 letra D) N°8 letra d) numeral (ii) LIR</t>
  </si>
  <si>
    <t>Crédito al IUSC  o IGC por impuestos soportados en el exterior, según arts. 41 A N°4 letra B) o N° 5 LIR</t>
  </si>
  <si>
    <t>Crédito al IGC o IUSC por IUSC, según art. 56 N° 2 LIR</t>
  </si>
  <si>
    <t>Crédito al IGC o IUSC por ahorro neto positivo (Recuadro N° 3), según art. 3° Transitorio numeral VI) Ley N° 20.780 (ex. art. 57 bis LIR)</t>
  </si>
  <si>
    <t>Crédito al IGC o IUSC por IDPC con derecho a devolución, según art. 56 N° 3 LIR</t>
  </si>
  <si>
    <t>Crédito al IGC por impuestos soportados en el exterior, según arts. 41 A N° 4 letra A) letra b) LIR</t>
  </si>
  <si>
    <t>Crédito al IGC por donaciones al Fondo Nacional de Reconstrucción, según arts. 5 y 9 Ley N° 20.444</t>
  </si>
  <si>
    <t>Crédito al IGC o IUSC por donaciones para fines culturales, según art.8 Ley N° 18.985</t>
  </si>
  <si>
    <t>IGC O IUSC, DÉBITO FISCAL Y/O TASA ADICIONAL DETERMINADO</t>
  </si>
  <si>
    <t>IMPUESTOS ANUALES A LA RENTA</t>
  </si>
  <si>
    <t>IMPUESTOS</t>
  </si>
  <si>
    <t>BASE IMPONIBLE</t>
  </si>
  <si>
    <t>REBAJAS AL IMPUESTO</t>
  </si>
  <si>
    <t>IMPUESTOS DETERMINADOS</t>
  </si>
  <si>
    <t>IDPC de empresas acogidas al régimen Pro Pyme, según art. 14 letra D) N° 3 LIR</t>
  </si>
  <si>
    <t>IDPC de empresas acogidas al régimen de imputación parcial de créditos, según art. 14 letra A) LIR</t>
  </si>
  <si>
    <t>IDPC contribuyentes  o entidades sin vínculo directo o indirecto con propietarios afectos a IGC o IA, según art. 14 G) LIR</t>
  </si>
  <si>
    <t>IDPC sobre rentas presuntas, según art. 34 LIR</t>
  </si>
  <si>
    <t>IDPC sobre rentas efectivas determinadas sin contabilidad completa</t>
  </si>
  <si>
    <t>Impuesto de 40% empresas del Estado, según art. 2º D.L. N° 2.398 de 1978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</si>
  <si>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</si>
  <si>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</si>
  <si>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art. 64 bis LIR</t>
  </si>
  <si>
    <t>Impuesto Único de 10% por enajenación de bienes raíces, según art. 17 N° 8 letra b) LIR y/o art. 4 Ley N° 21.078</t>
  </si>
  <si>
    <t>Impuesto Único de 40% sobre gastos rechazados y otras partidas de acuerdo al art. 21 inc. 1°, art. 14 letra A) N° 9 LIR</t>
  </si>
  <si>
    <t>IA en carácter de único (activos subyacentes), según art. 58 N° 3 LIR</t>
  </si>
  <si>
    <t>Impuesto Único de 10%, según art. 82 del art. 1° Ley N° 20.712</t>
  </si>
  <si>
    <t>Impuesto Único por exceso de endeudamiento, según art. 41 F LIR</t>
  </si>
  <si>
    <t>IA según ex D.L. N° 600 de 1974</t>
  </si>
  <si>
    <t>IA según arts. 58 N° 1 y 2 y 60 inc. 1° LIR</t>
  </si>
  <si>
    <t>Impuesto Único tasa 25% por distribuciones desproporcionadas, según artículo 39 transitorio Ley N° 21.210</t>
  </si>
  <si>
    <t>Diferencia de IA por crédito indebido por IDPC o el crédito a que se refiere el art. 41 A en caso de empresas acogidas al régimen del art. 14 letras A) y D) N° 3, según art. 74 N° 4 LIR</t>
  </si>
  <si>
    <t>Tasa adicional de 10% de IA, sobre cantidades declaradas en código 106, según art. 21 inc 3° LIR</t>
  </si>
  <si>
    <t>Retención de impuesto sobre gastos rechazados y otras partidas (tasa 45%), según art. 74 N° 4 LIR</t>
  </si>
  <si>
    <t>Retención de IA en carácter de único (activos subyacentes) (tasa 20% y/o 35%), según art. 74 N° 4 LIR</t>
  </si>
  <si>
    <t>Retención del IA sobre rentas asignadas empresas acogidas al régimen de los arts. 14 letra B) N° 1 , 2 y/o 14 letra D) N° 8, según art. 74 N° 4 LIR</t>
  </si>
  <si>
    <t>Débito fiscal por restitución crédito por IDPC, según art. 63 inc. final LIR</t>
  </si>
  <si>
    <t>Impuesto Único talleres artesanales</t>
  </si>
  <si>
    <t>Impuesto Único pescadores artesanales</t>
  </si>
  <si>
    <t>Impuesto Único por retiros de ahorro previsional, según art. 42 bis inc. 1° N° 3 LIR</t>
  </si>
  <si>
    <t>Restitución crédito por gastos de capacitación excesivo, según  art. 6° Ley N° 20.326</t>
  </si>
  <si>
    <t>DEDUCCIONES A LOS IMPUESTOS</t>
  </si>
  <si>
    <t>Reliquidación IGC por término de giro de empresa acogida al régimen del art. 14 letras A) y D) N° 3 y 8, según art. 38 bis N° 3 LIR</t>
  </si>
  <si>
    <t>Pagos provisionales, según arts. 14 letra D) N° 3 letra (k) y 84 LIR</t>
  </si>
  <si>
    <t>Crédito fiscal AFP, según art. 23 D.L. N° 3.500 de 1980</t>
  </si>
  <si>
    <t>Crédito por gastos de capacitación, según Ley N° 19.518</t>
  </si>
  <si>
    <t>Crédito por desembolsos directos por trazabilidad (art. 60 quinquies Código Tributario)</t>
  </si>
  <si>
    <t>Crédito empresas constructoras</t>
  </si>
  <si>
    <t>Crédito por reintegro de peajes, según art. 1° Ley N° 19.764</t>
  </si>
  <si>
    <t>Retenciones por rentas declaradas en código 110 (Recuadro N°1)</t>
  </si>
  <si>
    <t>Mayor retención por sueldos, pensiones y otras rentas similares declaradas en código 1098</t>
  </si>
  <si>
    <t>Retenciones por rentas declaradas en códigos 155 y/o 767</t>
  </si>
  <si>
    <t>Retenciones por rentas declaradas en códigos 104, 106, 108, 955, 1632, 155, 1032, 908, 951, 32</t>
  </si>
  <si>
    <t>PPUA sin derecho a devolución, según art. 27 transitorio de la ley N° 21.210</t>
  </si>
  <si>
    <t>PPUA con derecho a devolución, según art. 27 transitorio de la ley N° 21.210</t>
  </si>
  <si>
    <t>Remanente de crédito por reliquidación del IUSC y/o por ahorro neto positivo, proveniente de códigos 162 y/o 174</t>
  </si>
  <si>
    <t>Remanente de crédito por IDPC proveniente de códigos 1638 y/o 610</t>
  </si>
  <si>
    <t>Créditos puestos a disposición de los socios por la sociedad respectiva, según instrucciones</t>
  </si>
  <si>
    <t>Crédito por sistemas solares térmicos, según Ley N° 20.365</t>
  </si>
  <si>
    <t>PPM puestos a disposición de los propietarios de empresas del régimen de transparencia tributaria del art. 14 letra D) N° 8 LIR</t>
  </si>
  <si>
    <t>Pago provisional exportadores, según ex-art. 13 Ley N° 18.768</t>
  </si>
  <si>
    <t>Retenciones sobre intereses, según art. 74 N° 7 LIR</t>
  </si>
  <si>
    <t>Impuestos declarados y pagados en conformidad al art. 69 N° 3 y 4 del la LIR</t>
  </si>
  <si>
    <t>Excedente crédito por IDPC del código 76</t>
  </si>
  <si>
    <t>OTROS CARGOS</t>
  </si>
  <si>
    <t>Cargo por cotizaciones previsionales, según arts. 89 y sgtes. D.L. N° 3.500 de 1980</t>
  </si>
  <si>
    <t>Monto a pagar cuota préstamo tasa 0% (préstamo solidario del Estado)</t>
  </si>
  <si>
    <t>RESULTADO LIQUIDACIÓN ANUAL IMPUESTO A LA RENTA   (si el resultado es negativo o cero, deberá declarar por Internet)</t>
  </si>
  <si>
    <t>ROL ÚNICO TRIBUTARIO</t>
  </si>
  <si>
    <t>Primer apellido o razón social</t>
  </si>
  <si>
    <t>Segundo apellido</t>
  </si>
  <si>
    <t>Nombres</t>
  </si>
  <si>
    <t>03</t>
  </si>
  <si>
    <t>01</t>
  </si>
  <si>
    <t>02</t>
  </si>
  <si>
    <t>05</t>
  </si>
  <si>
    <t>REMANENTE DE CRÉDITO</t>
  </si>
  <si>
    <t xml:space="preserve"> SALDO A FAVOR</t>
  </si>
  <si>
    <t>IMPUESTO A PAGAR</t>
  </si>
  <si>
    <t>Impuesto adeudado</t>
  </si>
  <si>
    <t>Menos: saldo puesto a disposición de los socios</t>
  </si>
  <si>
    <t>Reajuste art.72, código 305   %</t>
  </si>
  <si>
    <t>DEVOLUCIÓN SOLICITADA</t>
  </si>
  <si>
    <t>TOTAL A PAGAR (códigos 90 +39)</t>
  </si>
  <si>
    <t>Monto</t>
  </si>
  <si>
    <t>RECARGOS POR DECLARACIÓN FUERA DE PLAZO</t>
  </si>
  <si>
    <t>SOLICITO DEPOSITAR REMANENTE EN CUENTA CORRIENTE O DE AHORRO BANCARIA</t>
  </si>
  <si>
    <t>RECARGOS POR MORA EN EL PAGO</t>
  </si>
  <si>
    <t>MÁS: reajustes declaración fuera de plazo</t>
  </si>
  <si>
    <t>Nombre institución bancaria</t>
  </si>
  <si>
    <t>MÁS: intereses y multas declaración fuera de plazo</t>
  </si>
  <si>
    <t>Tipo de cuenta</t>
  </si>
  <si>
    <t>TOTAL A PAGAR (códigos 91 + 92 + 93)</t>
  </si>
  <si>
    <t>(Marque con una X según corresponda)</t>
  </si>
  <si>
    <t xml:space="preserve">Cuenta corriente </t>
  </si>
  <si>
    <t>Cuenta vista</t>
  </si>
  <si>
    <t>NOTA: el Rol Único Tributario, nombre o razón social, resultado liquidación anual impuesto a la renta, domicilio, comuna, región y el resto de los datos de identificación son obligatorios.</t>
  </si>
  <si>
    <t xml:space="preserve">Cuenta de ahorro </t>
  </si>
  <si>
    <t>EVITESE PROBLEMAS, DECLARE POR INTERNET www.sii.cl</t>
  </si>
  <si>
    <t>HONORARIOS</t>
  </si>
  <si>
    <t>LEYES SOCIALES</t>
  </si>
  <si>
    <t>COSTO DE VENTA</t>
  </si>
  <si>
    <t>REAJUSTE</t>
  </si>
  <si>
    <t>IMPTO VALOR AGREGADO</t>
  </si>
  <si>
    <t>CPT  AT 2025</t>
  </si>
  <si>
    <t xml:space="preserve">CODIGO 844 </t>
  </si>
  <si>
    <t>PUNTOS DEL IPC</t>
  </si>
  <si>
    <t>Variación</t>
  </si>
  <si>
    <t>Aporte</t>
  </si>
  <si>
    <t>Varicioón según puntos del  IPC</t>
  </si>
  <si>
    <t>CM</t>
  </si>
  <si>
    <t>CM AÑO 2025</t>
  </si>
  <si>
    <t>31-04-2025</t>
  </si>
  <si>
    <t xml:space="preserve"> CM AÑO 2025 3,4%</t>
  </si>
  <si>
    <t>100-27</t>
  </si>
  <si>
    <t xml:space="preserve">factor </t>
  </si>
  <si>
    <t>IGUAL AL RECUADRO 14 F22</t>
  </si>
  <si>
    <t>BASE</t>
  </si>
  <si>
    <t>14 A</t>
  </si>
  <si>
    <t xml:space="preserve"> IDPC AT 2026</t>
  </si>
  <si>
    <t>TOTAL ACTIVO - RETIROS</t>
  </si>
  <si>
    <t>CPT</t>
  </si>
  <si>
    <t>R.L.I</t>
  </si>
  <si>
    <t>CM CAPITAL</t>
  </si>
  <si>
    <t>RECUADRO 15 F22</t>
  </si>
  <si>
    <t>11111111-1</t>
  </si>
  <si>
    <t>S.P.A.</t>
  </si>
  <si>
    <t>DEBITOS</t>
  </si>
  <si>
    <t>CREDITOS</t>
  </si>
  <si>
    <t>DEUDOR</t>
  </si>
  <si>
    <t>ACREEDOR</t>
  </si>
  <si>
    <t>PERDIDAS</t>
  </si>
  <si>
    <t>CUENTAS POR COBRAR</t>
  </si>
  <si>
    <t>COMPRAS EXENTAS</t>
  </si>
  <si>
    <t>PROV. 1RA. CATEGORIA</t>
  </si>
  <si>
    <t>IVA ANTICIPADO</t>
  </si>
  <si>
    <t>BIENES RAICES</t>
  </si>
  <si>
    <t>OBRAS EN CONSTRUCCION</t>
  </si>
  <si>
    <t>MAQUINARIAS Y EQUIPOS</t>
  </si>
  <si>
    <t>MUEBLE Y UTILES</t>
  </si>
  <si>
    <t>VEHICULOS</t>
  </si>
  <si>
    <t>CREDITOS BANCARIOS</t>
  </si>
  <si>
    <t>IMPTO. VALOR AGREG.</t>
  </si>
  <si>
    <t>IMPTOS. RETENIDOS</t>
  </si>
  <si>
    <t>IMPTOS. POR PAGAR</t>
  </si>
  <si>
    <t>REV. CAPITAL</t>
  </si>
  <si>
    <t>RESERVAS GENERALES</t>
  </si>
  <si>
    <t>UTILIDADES POR DIST.</t>
  </si>
  <si>
    <t>INGRESOS X VENTAS</t>
  </si>
  <si>
    <t>REMUNERACIONES</t>
  </si>
  <si>
    <t>GASTOS OPERACIONALES</t>
  </si>
  <si>
    <t>INTERESES</t>
  </si>
  <si>
    <t>IMPUESTO RENTA.</t>
  </si>
  <si>
    <t>SUBTOTAL</t>
  </si>
  <si>
    <t>GANANCIA DEL EJERCICIO</t>
  </si>
  <si>
    <t xml:space="preserve">CORRECION MOMENTARIA </t>
  </si>
  <si>
    <t>TERRENO LOS MORROS</t>
  </si>
  <si>
    <t>INGRESOS POR VENTAS SUC 2</t>
  </si>
  <si>
    <t>INGRESOS EXENTOS   SUC 2</t>
  </si>
  <si>
    <t>MULTAS FISCALES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</si>
  <si>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</si>
  <si>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</si>
  <si>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</si>
  <si>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</si>
  <si>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</si>
  <si>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</si>
  <si>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</si>
  <si>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</si>
  <si>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</si>
  <si>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</si>
  <si>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</si>
  <si>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</si>
  <si>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</si>
  <si>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REAJUSTE ART.  72</t>
  </si>
  <si>
    <t>MULTA FISCAL ( NOVIEMBRE)</t>
  </si>
  <si>
    <t>CUADRO RETIROS</t>
  </si>
  <si>
    <t>VALOR NOMINA</t>
  </si>
  <si>
    <t>VALOR ACTUALIZADO</t>
  </si>
  <si>
    <t>DIFERENCIA</t>
  </si>
  <si>
    <t>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</si>
</sst>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* #,##0.00_-;\-&quot;$&quot;* #,##0.00_-;_-&quot;$&quot;* &quot;-&quot;??_-;_-@_-"/>
    <numFmt numFmtId="164" formatCode="_ &quot;$&quot;* #,##0_ ;_ &quot;$&quot;* \-#,##0_ ;_ &quot;$&quot;* &quot;-&quot;_ ;_ @_ "/>
    <numFmt numFmtId="165" formatCode="[$-340A]d&quot; de &quot;mmmm&quot; de &quot;yyyy;@"/>
    <numFmt numFmtId="166" formatCode="_ * #,##0_ ;_ * \-#,##0_ ;_ * &quot;-&quot;_ ;_ @_ "/>
    <numFmt numFmtId="167" formatCode="#,##0;[Red]\(#,##0\)"/>
    <numFmt numFmtId="168" formatCode="_-* #,##0.00\ _$_-;\-* #,##0.00\ _$_-;_-* &quot;-&quot;??\ _$_-;_-@_-"/>
    <numFmt numFmtId="169" formatCode="_ * #,##0.00_ ;_ * \-#,##0.00_ ;_ * &quot;-&quot;_ ;_ @_ "/>
    <numFmt numFmtId="170" formatCode="0.0%"/>
    <numFmt numFmtId="171" formatCode="0.000000"/>
    <numFmt numFmtId="172" formatCode="0.00000"/>
    <numFmt numFmtId="173" formatCode="_ * #,##0.000000_ ;_ * \-#,##0.000000_ ;_ * &quot;-&quot;_ ;_ @_ "/>
    <numFmt numFmtId="174" formatCode="#,##0;\(#,##0\)"/>
    <numFmt numFmtId="175" formatCode="_ * #,##0.0000_ ;_ * \-#,##0.0000_ ;_ * &quot;-&quot;_ ;_ @_ "/>
    <numFmt numFmtId="176" formatCode="_ * #,##0.000_ ;_ * \-#,##0.000_ ;_ * &quot;-&quot;_ ;_ @_ "/>
    <numFmt numFmtId="177" formatCode="_-* #,##0.0_-;\-* #,##0.0_-;_-* &quot;-&quot;?_-;_-@_-"/>
    <numFmt numFmtId="178" formatCode="0.000"/>
    <numFmt numFmtId="179" formatCode="_-* #,##0.00_-;\-* #,##0.00_-;_-* &quot;-&quot;_-;_-@_-"/>
    <numFmt numFmtId="180" formatCode="_ [$$-340A]* #,##0_ ;_ [$$-340A]* \-#,##0_ ;_ [$$-340A]* &quot;-&quot;??_ ;_ @_ "/>
  </numFmts>
  <fonts count="1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0"/>
      <name val="Times New Roman"/>
      <family val="1"/>
    </font>
    <font>
      <b/>
      <sz val="14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b/>
      <sz val="16"/>
      <color rgb="FF002060"/>
      <name val="Verdana"/>
      <family val="2"/>
    </font>
    <font>
      <b/>
      <sz val="7"/>
      <name val="Verdana"/>
      <family val="2"/>
    </font>
    <font>
      <b/>
      <sz val="20"/>
      <name val="Verdana"/>
      <family val="2"/>
    </font>
    <font>
      <b/>
      <sz val="16"/>
      <name val="Verdana"/>
      <family val="2"/>
    </font>
    <font>
      <b/>
      <sz val="18"/>
      <name val="Verdana"/>
      <family val="2"/>
    </font>
    <font>
      <b/>
      <sz val="9"/>
      <name val="Verdana"/>
      <family val="2"/>
    </font>
    <font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b/>
      <u/>
      <sz val="12"/>
      <color rgb="FFFF0000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C00000"/>
      <name val="Times New Roman"/>
      <family val="1"/>
    </font>
    <font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C00000"/>
      <name val="Times New Roman"/>
      <family val="1"/>
    </font>
    <font>
      <b/>
      <sz val="2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C00000"/>
      <name val="Calibri"/>
      <family val="2"/>
      <scheme val="minor"/>
    </font>
    <font>
      <b/>
      <u/>
      <sz val="12"/>
      <color rgb="FF000000"/>
      <name val="Times New Roman"/>
      <family val="1"/>
    </font>
    <font>
      <b/>
      <u val="singleAccounting"/>
      <sz val="12"/>
      <color rgb="FFFF0000"/>
      <name val="Times New Roman"/>
      <family val="1"/>
    </font>
    <font>
      <b/>
      <sz val="11"/>
      <name val="Times New Roman"/>
      <family val="1"/>
    </font>
    <font>
      <b/>
      <sz val="12.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12"/>
      <color rgb="FF0070C0"/>
      <name val="Verdana"/>
      <family val="2"/>
    </font>
    <font>
      <b/>
      <sz val="12"/>
      <color rgb="FFFF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2"/>
      <color rgb="FF0070C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sz val="18"/>
      <color rgb="FFFF0000"/>
      <name val="Verdana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Arial"/>
      <family val="2"/>
    </font>
    <font>
      <sz val="16"/>
      <name val="Verdana"/>
      <family val="2"/>
    </font>
    <font>
      <b/>
      <sz val="11"/>
      <color rgb="FFFF0000"/>
      <name val="Verdana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  <font>
      <b/>
      <sz val="6"/>
      <name val="Verdana"/>
      <family val="2"/>
    </font>
    <font>
      <b/>
      <sz val="10"/>
      <color rgb="FF0070C0"/>
      <name val="Verdana"/>
      <family val="2"/>
    </font>
    <font>
      <sz val="11"/>
      <color rgb="FFFF0000"/>
      <name val="Verdana"/>
      <family val="2"/>
    </font>
    <font>
      <b/>
      <sz val="16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8"/>
      <color rgb="FF002060"/>
      <name val="Verdana"/>
      <family val="2"/>
    </font>
    <font>
      <b/>
      <strike/>
      <sz val="6"/>
      <color rgb="FFFF0000"/>
      <name val="Verdana"/>
      <family val="2"/>
    </font>
    <font>
      <b/>
      <sz val="12"/>
      <color rgb="FF002060"/>
      <name val="Verdana"/>
      <family val="2"/>
    </font>
    <font>
      <b/>
      <sz val="6"/>
      <color rgb="FF00B050"/>
      <name val="Verdana"/>
      <family val="2"/>
    </font>
    <font>
      <b/>
      <sz val="6"/>
      <color rgb="FFFF0000"/>
      <name val="Verdana"/>
      <family val="2"/>
    </font>
    <font>
      <b/>
      <sz val="11"/>
      <name val="Verdana"/>
      <family val="2"/>
    </font>
    <font>
      <b/>
      <sz val="12"/>
      <color rgb="FF00B050"/>
      <name val="Verdana"/>
      <family val="2"/>
    </font>
    <font>
      <b/>
      <sz val="16"/>
      <color theme="9" tint="-0.249977111117893"/>
      <name val="Verdana"/>
      <family val="2"/>
    </font>
    <font>
      <b/>
      <sz val="16"/>
      <color rgb="FF00B050"/>
      <name val="Verdana"/>
      <family val="2"/>
    </font>
    <font>
      <b/>
      <sz val="12"/>
      <color theme="9" tint="-0.249977111117893"/>
      <name val="Verdana"/>
      <family val="2"/>
    </font>
    <font>
      <b/>
      <sz val="10"/>
      <color theme="1"/>
      <name val="Calibri"/>
      <family val="2"/>
      <scheme val="minor"/>
    </font>
    <font>
      <sz val="11"/>
      <color rgb="FF00206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fgColor auto="1"/>
        <bgColor theme="0"/>
      </patternFill>
    </fill>
    <fill>
      <patternFill patternType="lightDown"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lightDown">
        <fgColor rgb="FF000000"/>
        <bgColor theme="0"/>
      </patternFill>
    </fill>
    <fill>
      <patternFill patternType="lightDown">
        <bgColor theme="6" tint="0.79998168889431442"/>
      </patternFill>
    </fill>
    <fill>
      <patternFill patternType="lightDown">
        <fgColor auto="1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79998168889431442"/>
        <bgColor rgb="FF000000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33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hair">
        <color rgb="FF0033CC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rgb="FF0033CC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33CC"/>
      </right>
      <top/>
      <bottom style="medium">
        <color indexed="64"/>
      </bottom>
      <diagonal/>
    </border>
    <border>
      <left style="thin">
        <color indexed="64"/>
      </left>
      <right/>
      <top style="hair">
        <color rgb="FF0033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33CC"/>
      </bottom>
      <diagonal/>
    </border>
    <border>
      <left style="thin">
        <color indexed="64"/>
      </left>
      <right/>
      <top/>
      <bottom style="hair">
        <color rgb="FF0033CC"/>
      </bottom>
      <diagonal/>
    </border>
    <border>
      <left style="thin">
        <color indexed="64"/>
      </left>
      <right/>
      <top style="hair">
        <color rgb="FF0033CC"/>
      </top>
      <bottom style="thin">
        <color indexed="64"/>
      </bottom>
      <diagonal/>
    </border>
    <border>
      <left style="thin">
        <color indexed="64"/>
      </left>
      <right style="hair">
        <color rgb="FF0033CC"/>
      </right>
      <top/>
      <bottom style="hair">
        <color rgb="FF0033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rgb="FF0033CC"/>
      </top>
      <bottom/>
      <diagonal/>
    </border>
    <border>
      <left style="thin">
        <color indexed="64"/>
      </left>
      <right style="hair">
        <color rgb="FF0033CC"/>
      </right>
      <top/>
      <bottom/>
      <diagonal/>
    </border>
    <border>
      <left style="thin">
        <color indexed="64"/>
      </left>
      <right/>
      <top style="hair">
        <color rgb="FF0033CC"/>
      </top>
      <bottom/>
      <diagonal/>
    </border>
    <border>
      <left style="thin">
        <color indexed="64"/>
      </left>
      <right style="hair">
        <color rgb="FF0033CC"/>
      </right>
      <top style="medium">
        <color indexed="64"/>
      </top>
      <bottom style="hair">
        <color rgb="FF0033CC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hair">
        <color rgb="FF0033CC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0033CC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rgb="FF0033CC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4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9" fillId="0" borderId="0"/>
    <xf numFmtId="0" fontId="93" fillId="0" borderId="0" applyNumberFormat="0" applyFill="0" applyBorder="0" applyAlignment="0" applyProtection="0"/>
    <xf numFmtId="44" fontId="3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23">
    <xf numFmtId="0" fontId="0" fillId="0" borderId="0" xfId="0"/>
    <xf numFmtId="164" fontId="0" fillId="2" borderId="0" xfId="0" applyNumberFormat="1" applyFill="1"/>
    <xf numFmtId="0" fontId="0" fillId="2" borderId="0" xfId="0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 applyAlignment="1">
      <alignment horizontal="center"/>
    </xf>
    <xf numFmtId="165" fontId="2" fillId="2" borderId="0" xfId="0" applyNumberFormat="1" applyFont="1" applyFill="1"/>
    <xf numFmtId="164" fontId="3" fillId="2" borderId="0" xfId="0" applyNumberFormat="1" applyFont="1" applyFill="1" applyAlignment="1">
      <alignment vertical="top"/>
    </xf>
    <xf numFmtId="167" fontId="8" fillId="2" borderId="18" xfId="0" applyNumberFormat="1" applyFont="1" applyFill="1" applyBorder="1" applyAlignment="1">
      <alignment vertical="center" wrapText="1"/>
    </xf>
    <xf numFmtId="167" fontId="9" fillId="2" borderId="9" xfId="0" applyNumberFormat="1" applyFont="1" applyFill="1" applyBorder="1" applyAlignment="1">
      <alignment horizontal="center" vertical="center"/>
    </xf>
    <xf numFmtId="167" fontId="11" fillId="4" borderId="20" xfId="3" applyNumberFormat="1" applyFont="1" applyFill="1" applyBorder="1" applyAlignment="1">
      <alignment horizontal="center" vertical="center" wrapText="1"/>
    </xf>
    <xf numFmtId="167" fontId="8" fillId="2" borderId="22" xfId="0" applyNumberFormat="1" applyFont="1" applyFill="1" applyBorder="1" applyAlignment="1">
      <alignment horizontal="left" vertical="center" wrapText="1"/>
    </xf>
    <xf numFmtId="167" fontId="9" fillId="2" borderId="23" xfId="0" applyNumberFormat="1" applyFont="1" applyFill="1" applyBorder="1" applyAlignment="1">
      <alignment horizontal="center" vertical="center"/>
    </xf>
    <xf numFmtId="167" fontId="11" fillId="5" borderId="25" xfId="0" applyNumberFormat="1" applyFont="1" applyFill="1" applyBorder="1" applyAlignment="1">
      <alignment horizontal="center" vertical="center"/>
    </xf>
    <xf numFmtId="167" fontId="8" fillId="2" borderId="22" xfId="0" applyNumberFormat="1" applyFont="1" applyFill="1" applyBorder="1"/>
    <xf numFmtId="167" fontId="8" fillId="2" borderId="26" xfId="0" applyNumberFormat="1" applyFont="1" applyFill="1" applyBorder="1" applyAlignment="1">
      <alignment horizontal="left"/>
    </xf>
    <xf numFmtId="167" fontId="9" fillId="2" borderId="27" xfId="0" applyNumberFormat="1" applyFont="1" applyFill="1" applyBorder="1" applyAlignment="1">
      <alignment horizontal="center" vertical="center"/>
    </xf>
    <xf numFmtId="167" fontId="11" fillId="5" borderId="29" xfId="0" applyNumberFormat="1" applyFont="1" applyFill="1" applyBorder="1" applyAlignment="1">
      <alignment horizontal="center" vertical="center"/>
    </xf>
    <xf numFmtId="167" fontId="8" fillId="2" borderId="18" xfId="0" applyNumberFormat="1" applyFont="1" applyFill="1" applyBorder="1" applyAlignment="1">
      <alignment vertical="center"/>
    </xf>
    <xf numFmtId="167" fontId="11" fillId="5" borderId="20" xfId="0" applyNumberFormat="1" applyFont="1" applyFill="1" applyBorder="1" applyAlignment="1">
      <alignment horizontal="center" vertical="center"/>
    </xf>
    <xf numFmtId="167" fontId="8" fillId="2" borderId="22" xfId="0" applyNumberFormat="1" applyFont="1" applyFill="1" applyBorder="1" applyAlignment="1">
      <alignment vertical="center"/>
    </xf>
    <xf numFmtId="167" fontId="8" fillId="2" borderId="34" xfId="0" applyNumberFormat="1" applyFont="1" applyFill="1" applyBorder="1" applyAlignment="1">
      <alignment vertical="center" wrapText="1"/>
    </xf>
    <xf numFmtId="167" fontId="8" fillId="2" borderId="34" xfId="0" applyNumberFormat="1" applyFont="1" applyFill="1" applyBorder="1"/>
    <xf numFmtId="167" fontId="9" fillId="2" borderId="2" xfId="0" applyNumberFormat="1" applyFont="1" applyFill="1" applyBorder="1" applyAlignment="1">
      <alignment horizontal="center" vertical="center"/>
    </xf>
    <xf numFmtId="167" fontId="8" fillId="2" borderId="26" xfId="0" applyNumberFormat="1" applyFont="1" applyFill="1" applyBorder="1"/>
    <xf numFmtId="167" fontId="8" fillId="2" borderId="18" xfId="0" applyNumberFormat="1" applyFont="1" applyFill="1" applyBorder="1" applyAlignment="1">
      <alignment horizontal="left" vertical="center"/>
    </xf>
    <xf numFmtId="167" fontId="8" fillId="2" borderId="34" xfId="0" applyNumberFormat="1" applyFont="1" applyFill="1" applyBorder="1" applyAlignment="1">
      <alignment wrapText="1"/>
    </xf>
    <xf numFmtId="167" fontId="8" fillId="2" borderId="22" xfId="0" applyNumberFormat="1" applyFont="1" applyFill="1" applyBorder="1" applyAlignment="1">
      <alignment horizontal="left" vertical="center"/>
    </xf>
    <xf numFmtId="167" fontId="11" fillId="5" borderId="36" xfId="0" applyNumberFormat="1" applyFont="1" applyFill="1" applyBorder="1" applyAlignment="1">
      <alignment horizontal="center" vertical="center"/>
    </xf>
    <xf numFmtId="167" fontId="8" fillId="2" borderId="18" xfId="0" applyNumberFormat="1" applyFont="1" applyFill="1" applyBorder="1" applyAlignment="1">
      <alignment horizontal="left" vertical="center" wrapText="1"/>
    </xf>
    <xf numFmtId="167" fontId="8" fillId="2" borderId="22" xfId="0" applyNumberFormat="1" applyFont="1" applyFill="1" applyBorder="1" applyAlignment="1">
      <alignment horizontal="left" wrapText="1"/>
    </xf>
    <xf numFmtId="167" fontId="11" fillId="4" borderId="37" xfId="3" applyNumberFormat="1" applyFont="1" applyFill="1" applyBorder="1" applyAlignment="1">
      <alignment horizontal="center" vertical="center" wrapText="1"/>
    </xf>
    <xf numFmtId="167" fontId="8" fillId="2" borderId="34" xfId="0" applyNumberFormat="1" applyFont="1" applyFill="1" applyBorder="1" applyAlignment="1">
      <alignment horizontal="left" vertical="center"/>
    </xf>
    <xf numFmtId="167" fontId="11" fillId="4" borderId="37" xfId="3" applyNumberFormat="1" applyFont="1" applyFill="1" applyBorder="1" applyAlignment="1">
      <alignment vertical="center" wrapText="1"/>
    </xf>
    <xf numFmtId="167" fontId="8" fillId="2" borderId="26" xfId="0" applyNumberFormat="1" applyFont="1" applyFill="1" applyBorder="1" applyAlignment="1">
      <alignment horizontal="left" vertical="center" wrapText="1"/>
    </xf>
    <xf numFmtId="167" fontId="11" fillId="4" borderId="38" xfId="3" applyNumberFormat="1" applyFont="1" applyFill="1" applyBorder="1" applyAlignment="1">
      <alignment vertical="center" wrapText="1"/>
    </xf>
    <xf numFmtId="167" fontId="8" fillId="2" borderId="40" xfId="0" applyNumberFormat="1" applyFont="1" applyFill="1" applyBorder="1" applyAlignment="1">
      <alignment horizontal="left" wrapText="1"/>
    </xf>
    <xf numFmtId="167" fontId="9" fillId="2" borderId="41" xfId="0" applyNumberFormat="1" applyFont="1" applyFill="1" applyBorder="1" applyAlignment="1">
      <alignment horizontal="center" vertical="center"/>
    </xf>
    <xf numFmtId="167" fontId="11" fillId="4" borderId="43" xfId="3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2" borderId="0" xfId="0" applyFont="1" applyFill="1"/>
    <xf numFmtId="41" fontId="29" fillId="2" borderId="0" xfId="1" applyFont="1" applyFill="1"/>
    <xf numFmtId="0" fontId="31" fillId="2" borderId="0" xfId="0" applyFont="1" applyFill="1"/>
    <xf numFmtId="41" fontId="29" fillId="2" borderId="0" xfId="1" applyFont="1" applyFill="1" applyBorder="1"/>
    <xf numFmtId="0" fontId="32" fillId="2" borderId="4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/>
    <xf numFmtId="41" fontId="33" fillId="2" borderId="0" xfId="1" applyFont="1" applyFill="1"/>
    <xf numFmtId="0" fontId="20" fillId="2" borderId="0" xfId="0" applyFont="1" applyFill="1"/>
    <xf numFmtId="166" fontId="20" fillId="2" borderId="0" xfId="0" applyNumberFormat="1" applyFont="1" applyFill="1"/>
    <xf numFmtId="0" fontId="19" fillId="2" borderId="0" xfId="0" applyFont="1" applyFill="1"/>
    <xf numFmtId="164" fontId="34" fillId="2" borderId="0" xfId="0" applyNumberFormat="1" applyFont="1" applyFill="1"/>
    <xf numFmtId="169" fontId="34" fillId="2" borderId="0" xfId="1" applyNumberFormat="1" applyFont="1" applyFill="1"/>
    <xf numFmtId="41" fontId="34" fillId="2" borderId="0" xfId="1" applyFont="1" applyFill="1"/>
    <xf numFmtId="0" fontId="34" fillId="2" borderId="0" xfId="0" applyFont="1" applyFill="1"/>
    <xf numFmtId="0" fontId="33" fillId="2" borderId="44" xfId="0" applyFont="1" applyFill="1" applyBorder="1"/>
    <xf numFmtId="41" fontId="33" fillId="2" borderId="44" xfId="1" applyFont="1" applyFill="1" applyBorder="1"/>
    <xf numFmtId="0" fontId="36" fillId="2" borderId="0" xfId="0" applyFont="1" applyFill="1"/>
    <xf numFmtId="0" fontId="33" fillId="2" borderId="45" xfId="0" applyFont="1" applyFill="1" applyBorder="1"/>
    <xf numFmtId="41" fontId="33" fillId="2" borderId="45" xfId="1" applyFont="1" applyFill="1" applyBorder="1"/>
    <xf numFmtId="41" fontId="33" fillId="2" borderId="0" xfId="1" applyFont="1" applyFill="1" applyBorder="1"/>
    <xf numFmtId="0" fontId="37" fillId="6" borderId="0" xfId="0" applyFont="1" applyFill="1"/>
    <xf numFmtId="0" fontId="39" fillId="6" borderId="0" xfId="0" applyFont="1" applyFill="1" applyAlignment="1">
      <alignment horizontal="center" vertical="center" wrapText="1"/>
    </xf>
    <xf numFmtId="166" fontId="37" fillId="6" borderId="0" xfId="0" applyNumberFormat="1" applyFont="1" applyFill="1"/>
    <xf numFmtId="0" fontId="39" fillId="6" borderId="48" xfId="0" applyFont="1" applyFill="1" applyBorder="1" applyAlignment="1">
      <alignment horizontal="center" vertical="center" wrapText="1"/>
    </xf>
    <xf numFmtId="166" fontId="20" fillId="6" borderId="23" xfId="0" applyNumberFormat="1" applyFont="1" applyFill="1" applyBorder="1"/>
    <xf numFmtId="9" fontId="20" fillId="6" borderId="50" xfId="0" applyNumberFormat="1" applyFont="1" applyFill="1" applyBorder="1" applyAlignment="1">
      <alignment horizontal="center"/>
    </xf>
    <xf numFmtId="170" fontId="20" fillId="6" borderId="50" xfId="0" applyNumberFormat="1" applyFont="1" applyFill="1" applyBorder="1" applyAlignment="1">
      <alignment horizontal="center"/>
    </xf>
    <xf numFmtId="171" fontId="20" fillId="6" borderId="50" xfId="0" applyNumberFormat="1" applyFont="1" applyFill="1" applyBorder="1" applyAlignment="1">
      <alignment horizontal="center"/>
    </xf>
    <xf numFmtId="0" fontId="20" fillId="6" borderId="50" xfId="0" applyFont="1" applyFill="1" applyBorder="1" applyAlignment="1">
      <alignment horizontal="center"/>
    </xf>
    <xf numFmtId="0" fontId="41" fillId="6" borderId="0" xfId="0" applyFont="1" applyFill="1"/>
    <xf numFmtId="0" fontId="42" fillId="6" borderId="0" xfId="0" applyFont="1" applyFill="1"/>
    <xf numFmtId="0" fontId="43" fillId="6" borderId="0" xfId="0" applyFont="1" applyFill="1"/>
    <xf numFmtId="171" fontId="44" fillId="6" borderId="0" xfId="0" applyNumberFormat="1" applyFont="1" applyFill="1" applyAlignment="1">
      <alignment horizontal="left"/>
    </xf>
    <xf numFmtId="166" fontId="39" fillId="6" borderId="0" xfId="0" applyNumberFormat="1" applyFont="1" applyFill="1"/>
    <xf numFmtId="166" fontId="45" fillId="6" borderId="0" xfId="0" applyNumberFormat="1" applyFont="1" applyFill="1"/>
    <xf numFmtId="0" fontId="45" fillId="6" borderId="0" xfId="0" applyFont="1" applyFill="1"/>
    <xf numFmtId="171" fontId="46" fillId="6" borderId="0" xfId="0" applyNumberFormat="1" applyFont="1" applyFill="1"/>
    <xf numFmtId="171" fontId="42" fillId="6" borderId="0" xfId="0" applyNumberFormat="1" applyFont="1" applyFill="1"/>
    <xf numFmtId="0" fontId="47" fillId="6" borderId="0" xfId="0" applyFont="1" applyFill="1"/>
    <xf numFmtId="0" fontId="47" fillId="6" borderId="0" xfId="0" applyFont="1" applyFill="1" applyAlignment="1">
      <alignment horizontal="center"/>
    </xf>
    <xf numFmtId="166" fontId="47" fillId="6" borderId="0" xfId="0" applyNumberFormat="1" applyFont="1" applyFill="1"/>
    <xf numFmtId="0" fontId="44" fillId="6" borderId="0" xfId="0" applyFont="1" applyFill="1" applyAlignment="1">
      <alignment horizontal="center" vertical="center"/>
    </xf>
    <xf numFmtId="166" fontId="51" fillId="6" borderId="0" xfId="0" applyNumberFormat="1" applyFont="1" applyFill="1" applyAlignment="1">
      <alignment horizontal="center" vertical="center"/>
    </xf>
    <xf numFmtId="0" fontId="51" fillId="6" borderId="0" xfId="0" applyFont="1" applyFill="1" applyAlignment="1">
      <alignment horizontal="center" vertical="center"/>
    </xf>
    <xf numFmtId="0" fontId="52" fillId="6" borderId="0" xfId="0" applyFont="1" applyFill="1" applyAlignment="1">
      <alignment horizontal="center" vertical="center" wrapText="1"/>
    </xf>
    <xf numFmtId="166" fontId="49" fillId="6" borderId="53" xfId="0" applyNumberFormat="1" applyFont="1" applyFill="1" applyBorder="1" applyAlignment="1">
      <alignment horizontal="center" vertical="center"/>
    </xf>
    <xf numFmtId="166" fontId="49" fillId="6" borderId="64" xfId="0" applyNumberFormat="1" applyFont="1" applyFill="1" applyBorder="1" applyAlignment="1">
      <alignment horizontal="center" vertical="center"/>
    </xf>
    <xf numFmtId="166" fontId="39" fillId="6" borderId="0" xfId="0" applyNumberFormat="1" applyFont="1" applyFill="1" applyAlignment="1">
      <alignment horizontal="center" vertical="center"/>
    </xf>
    <xf numFmtId="164" fontId="41" fillId="6" borderId="0" xfId="0" applyNumberFormat="1" applyFont="1" applyFill="1"/>
    <xf numFmtId="164" fontId="45" fillId="6" borderId="0" xfId="0" applyNumberFormat="1" applyFont="1" applyFill="1"/>
    <xf numFmtId="166" fontId="46" fillId="6" borderId="0" xfId="0" applyNumberFormat="1" applyFont="1" applyFill="1"/>
    <xf numFmtId="0" fontId="46" fillId="6" borderId="0" xfId="0" applyFont="1" applyFill="1"/>
    <xf numFmtId="166" fontId="51" fillId="6" borderId="0" xfId="0" applyNumberFormat="1" applyFont="1" applyFill="1"/>
    <xf numFmtId="0" fontId="44" fillId="6" borderId="0" xfId="0" applyFont="1" applyFill="1"/>
    <xf numFmtId="0" fontId="39" fillId="6" borderId="0" xfId="0" applyFont="1" applyFill="1"/>
    <xf numFmtId="0" fontId="55" fillId="6" borderId="65" xfId="0" applyFont="1" applyFill="1" applyBorder="1"/>
    <xf numFmtId="0" fontId="41" fillId="6" borderId="44" xfId="0" applyFont="1" applyFill="1" applyBorder="1"/>
    <xf numFmtId="14" fontId="44" fillId="6" borderId="66" xfId="0" applyNumberFormat="1" applyFont="1" applyFill="1" applyBorder="1"/>
    <xf numFmtId="14" fontId="47" fillId="6" borderId="0" xfId="0" applyNumberFormat="1" applyFont="1" applyFill="1"/>
    <xf numFmtId="0" fontId="42" fillId="6" borderId="53" xfId="0" applyFont="1" applyFill="1" applyBorder="1"/>
    <xf numFmtId="166" fontId="41" fillId="6" borderId="64" xfId="0" applyNumberFormat="1" applyFont="1" applyFill="1" applyBorder="1"/>
    <xf numFmtId="0" fontId="41" fillId="6" borderId="53" xfId="0" applyFont="1" applyFill="1" applyBorder="1"/>
    <xf numFmtId="0" fontId="57" fillId="6" borderId="53" xfId="0" applyFont="1" applyFill="1" applyBorder="1"/>
    <xf numFmtId="0" fontId="58" fillId="6" borderId="53" xfId="0" applyFont="1" applyFill="1" applyBorder="1"/>
    <xf numFmtId="0" fontId="45" fillId="10" borderId="0" xfId="0" applyFont="1" applyFill="1"/>
    <xf numFmtId="0" fontId="50" fillId="8" borderId="59" xfId="0" applyFont="1" applyFill="1" applyBorder="1" applyAlignment="1">
      <alignment horizontal="center" vertical="center" wrapText="1"/>
    </xf>
    <xf numFmtId="0" fontId="44" fillId="8" borderId="48" xfId="0" applyFont="1" applyFill="1" applyBorder="1" applyAlignment="1">
      <alignment horizontal="center" vertical="center" wrapText="1"/>
    </xf>
    <xf numFmtId="172" fontId="31" fillId="8" borderId="63" xfId="0" applyNumberFormat="1" applyFont="1" applyFill="1" applyBorder="1" applyAlignment="1">
      <alignment horizontal="center" vertical="center" wrapText="1"/>
    </xf>
    <xf numFmtId="171" fontId="31" fillId="8" borderId="63" xfId="0" applyNumberFormat="1" applyFont="1" applyFill="1" applyBorder="1" applyAlignment="1">
      <alignment horizontal="center" vertical="center" wrapText="1"/>
    </xf>
    <xf numFmtId="0" fontId="42" fillId="8" borderId="63" xfId="0" applyFont="1" applyFill="1" applyBorder="1" applyAlignment="1">
      <alignment horizontal="center" vertical="center" wrapText="1"/>
    </xf>
    <xf numFmtId="0" fontId="21" fillId="2" borderId="0" xfId="4" applyFont="1" applyFill="1"/>
    <xf numFmtId="0" fontId="22" fillId="2" borderId="0" xfId="4" applyFont="1" applyFill="1"/>
    <xf numFmtId="175" fontId="22" fillId="2" borderId="0" xfId="1" applyNumberFormat="1" applyFont="1" applyFill="1"/>
    <xf numFmtId="175" fontId="22" fillId="2" borderId="0" xfId="1" applyNumberFormat="1" applyFont="1" applyFill="1" applyAlignment="1">
      <alignment horizontal="center" vertical="center"/>
    </xf>
    <xf numFmtId="175" fontId="22" fillId="2" borderId="0" xfId="1" applyNumberFormat="1" applyFont="1" applyFill="1" applyAlignment="1">
      <alignment horizontal="left" vertical="center"/>
    </xf>
    <xf numFmtId="175" fontId="21" fillId="2" borderId="0" xfId="1" applyNumberFormat="1" applyFont="1" applyFill="1"/>
    <xf numFmtId="175" fontId="27" fillId="2" borderId="0" xfId="1" applyNumberFormat="1" applyFont="1" applyFill="1" applyAlignment="1">
      <alignment horizontal="left" vertical="center"/>
    </xf>
    <xf numFmtId="175" fontId="21" fillId="2" borderId="0" xfId="1" applyNumberFormat="1" applyFont="1" applyFill="1" applyAlignment="1">
      <alignment horizontal="center" vertical="center"/>
    </xf>
    <xf numFmtId="175" fontId="21" fillId="2" borderId="0" xfId="1" applyNumberFormat="1" applyFont="1" applyFill="1" applyAlignment="1">
      <alignment horizontal="left" vertical="center"/>
    </xf>
    <xf numFmtId="175" fontId="22" fillId="2" borderId="44" xfId="1" applyNumberFormat="1" applyFont="1" applyFill="1" applyBorder="1"/>
    <xf numFmtId="175" fontId="22" fillId="2" borderId="44" xfId="1" applyNumberFormat="1" applyFont="1" applyFill="1" applyBorder="1" applyAlignment="1">
      <alignment wrapText="1"/>
    </xf>
    <xf numFmtId="41" fontId="21" fillId="2" borderId="0" xfId="1" applyFont="1" applyFill="1"/>
    <xf numFmtId="14" fontId="21" fillId="2" borderId="0" xfId="1" applyNumberFormat="1" applyFont="1" applyFill="1"/>
    <xf numFmtId="176" fontId="21" fillId="2" borderId="0" xfId="1" applyNumberFormat="1" applyFont="1" applyFill="1"/>
    <xf numFmtId="173" fontId="21" fillId="2" borderId="0" xfId="1" applyNumberFormat="1" applyFont="1" applyFill="1"/>
    <xf numFmtId="41" fontId="22" fillId="2" borderId="0" xfId="1" applyFont="1" applyFill="1"/>
    <xf numFmtId="41" fontId="22" fillId="2" borderId="44" xfId="1" applyFont="1" applyFill="1" applyBorder="1"/>
    <xf numFmtId="41" fontId="27" fillId="2" borderId="0" xfId="1" applyFont="1" applyFill="1"/>
    <xf numFmtId="14" fontId="22" fillId="2" borderId="23" xfId="1" applyNumberFormat="1" applyFont="1" applyFill="1" applyBorder="1" applyAlignment="1">
      <alignment horizontal="center" vertical="center"/>
    </xf>
    <xf numFmtId="41" fontId="22" fillId="2" borderId="23" xfId="1" applyFont="1" applyFill="1" applyBorder="1" applyAlignment="1">
      <alignment horizontal="center" vertical="center"/>
    </xf>
    <xf numFmtId="0" fontId="60" fillId="2" borderId="0" xfId="4" applyFont="1" applyFill="1"/>
    <xf numFmtId="0" fontId="60" fillId="2" borderId="57" xfId="4" applyFont="1" applyFill="1" applyBorder="1" applyAlignment="1">
      <alignment horizontal="center" vertical="center"/>
    </xf>
    <xf numFmtId="175" fontId="60" fillId="2" borderId="0" xfId="1" applyNumberFormat="1" applyFont="1" applyFill="1"/>
    <xf numFmtId="175" fontId="61" fillId="2" borderId="0" xfId="1" applyNumberFormat="1" applyFont="1" applyFill="1"/>
    <xf numFmtId="167" fontId="59" fillId="2" borderId="80" xfId="0" applyNumberFormat="1" applyFont="1" applyFill="1" applyBorder="1" applyAlignment="1">
      <alignment vertical="center"/>
    </xf>
    <xf numFmtId="167" fontId="59" fillId="2" borderId="19" xfId="0" applyNumberFormat="1" applyFont="1" applyFill="1" applyBorder="1" applyAlignment="1">
      <alignment vertical="center"/>
    </xf>
    <xf numFmtId="167" fontId="59" fillId="2" borderId="59" xfId="0" applyNumberFormat="1" applyFont="1" applyFill="1" applyBorder="1" applyAlignment="1">
      <alignment vertical="center"/>
    </xf>
    <xf numFmtId="167" fontId="59" fillId="2" borderId="33" xfId="0" applyNumberFormat="1" applyFont="1" applyFill="1" applyBorder="1" applyAlignment="1">
      <alignment vertical="center"/>
    </xf>
    <xf numFmtId="167" fontId="59" fillId="2" borderId="69" xfId="0" applyNumberFormat="1" applyFont="1" applyFill="1" applyBorder="1" applyAlignment="1">
      <alignment vertical="center"/>
    </xf>
    <xf numFmtId="167" fontId="59" fillId="2" borderId="49" xfId="0" applyNumberFormat="1" applyFont="1" applyFill="1" applyBorder="1" applyAlignment="1">
      <alignment vertical="center"/>
    </xf>
    <xf numFmtId="167" fontId="59" fillId="2" borderId="73" xfId="0" applyNumberFormat="1" applyFont="1" applyFill="1" applyBorder="1" applyAlignment="1">
      <alignment vertical="center"/>
    </xf>
    <xf numFmtId="167" fontId="59" fillId="2" borderId="24" xfId="0" applyNumberFormat="1" applyFont="1" applyFill="1" applyBorder="1" applyAlignment="1">
      <alignment vertical="center"/>
    </xf>
    <xf numFmtId="167" fontId="59" fillId="2" borderId="50" xfId="0" applyNumberFormat="1" applyFont="1" applyFill="1" applyBorder="1" applyAlignment="1">
      <alignment vertical="center"/>
    </xf>
    <xf numFmtId="49" fontId="27" fillId="2" borderId="3" xfId="0" applyNumberFormat="1" applyFont="1" applyFill="1" applyBorder="1" applyAlignment="1">
      <alignment horizontal="center" vertical="center"/>
    </xf>
    <xf numFmtId="167" fontId="59" fillId="2" borderId="82" xfId="0" applyNumberFormat="1" applyFont="1" applyFill="1" applyBorder="1" applyAlignment="1">
      <alignment vertical="center"/>
    </xf>
    <xf numFmtId="167" fontId="59" fillId="2" borderId="15" xfId="0" applyNumberFormat="1" applyFont="1" applyFill="1" applyBorder="1" applyAlignment="1">
      <alignment vertical="center"/>
    </xf>
    <xf numFmtId="167" fontId="59" fillId="2" borderId="83" xfId="0" applyNumberFormat="1" applyFont="1" applyFill="1" applyBorder="1" applyAlignment="1">
      <alignment vertical="center"/>
    </xf>
    <xf numFmtId="167" fontId="67" fillId="2" borderId="3" xfId="0" applyNumberFormat="1" applyFont="1" applyFill="1" applyBorder="1" applyAlignment="1">
      <alignment horizontal="center" vertical="center"/>
    </xf>
    <xf numFmtId="49" fontId="27" fillId="2" borderId="81" xfId="0" applyNumberFormat="1" applyFont="1" applyFill="1" applyBorder="1" applyAlignment="1">
      <alignment horizontal="center" vertical="center"/>
    </xf>
    <xf numFmtId="167" fontId="59" fillId="2" borderId="72" xfId="0" applyNumberFormat="1" applyFont="1" applyFill="1" applyBorder="1" applyAlignment="1">
      <alignment vertical="center"/>
    </xf>
    <xf numFmtId="167" fontId="59" fillId="2" borderId="0" xfId="0" applyNumberFormat="1" applyFont="1" applyFill="1" applyAlignment="1">
      <alignment vertical="center"/>
    </xf>
    <xf numFmtId="167" fontId="59" fillId="2" borderId="48" xfId="0" applyNumberFormat="1" applyFont="1" applyFill="1" applyBorder="1" applyAlignment="1">
      <alignment vertical="center"/>
    </xf>
    <xf numFmtId="167" fontId="70" fillId="2" borderId="9" xfId="0" applyNumberFormat="1" applyFont="1" applyFill="1" applyBorder="1" applyAlignment="1">
      <alignment horizontal="center" vertical="center"/>
    </xf>
    <xf numFmtId="167" fontId="70" fillId="2" borderId="57" xfId="0" applyNumberFormat="1" applyFont="1" applyFill="1" applyBorder="1" applyAlignment="1">
      <alignment horizontal="center" vertical="center"/>
    </xf>
    <xf numFmtId="167" fontId="70" fillId="2" borderId="75" xfId="0" applyNumberFormat="1" applyFont="1" applyFill="1" applyBorder="1" applyAlignment="1">
      <alignment horizontal="center" vertical="center"/>
    </xf>
    <xf numFmtId="167" fontId="73" fillId="2" borderId="19" xfId="0" applyNumberFormat="1" applyFont="1" applyFill="1" applyBorder="1" applyAlignment="1">
      <alignment horizontal="right" vertical="center"/>
    </xf>
    <xf numFmtId="167" fontId="74" fillId="2" borderId="10" xfId="0" applyNumberFormat="1" applyFont="1" applyFill="1" applyBorder="1" applyAlignment="1">
      <alignment horizontal="center" vertical="center"/>
    </xf>
    <xf numFmtId="167" fontId="70" fillId="2" borderId="2" xfId="0" applyNumberFormat="1" applyFont="1" applyFill="1" applyBorder="1" applyAlignment="1">
      <alignment horizontal="center" vertical="center"/>
    </xf>
    <xf numFmtId="167" fontId="73" fillId="2" borderId="69" xfId="0" applyNumberFormat="1" applyFont="1" applyFill="1" applyBorder="1" applyAlignment="1">
      <alignment horizontal="right" vertical="center"/>
    </xf>
    <xf numFmtId="167" fontId="74" fillId="2" borderId="3" xfId="0" quotePrefix="1" applyNumberFormat="1" applyFont="1" applyFill="1" applyBorder="1" applyAlignment="1">
      <alignment horizontal="center" vertical="center"/>
    </xf>
    <xf numFmtId="167" fontId="70" fillId="2" borderId="23" xfId="0" applyNumberFormat="1" applyFont="1" applyFill="1" applyBorder="1" applyAlignment="1">
      <alignment horizontal="center" vertical="center"/>
    </xf>
    <xf numFmtId="167" fontId="74" fillId="2" borderId="81" xfId="0" quotePrefix="1" applyNumberFormat="1" applyFont="1" applyFill="1" applyBorder="1" applyAlignment="1">
      <alignment horizontal="center" vertical="center"/>
    </xf>
    <xf numFmtId="49" fontId="70" fillId="2" borderId="3" xfId="0" applyNumberFormat="1" applyFont="1" applyFill="1" applyBorder="1" applyAlignment="1">
      <alignment horizontal="center" vertical="center"/>
    </xf>
    <xf numFmtId="167" fontId="70" fillId="2" borderId="27" xfId="0" applyNumberFormat="1" applyFont="1" applyFill="1" applyBorder="1" applyAlignment="1">
      <alignment horizontal="center" vertical="center"/>
    </xf>
    <xf numFmtId="49" fontId="70" fillId="2" borderId="84" xfId="0" applyNumberFormat="1" applyFont="1" applyFill="1" applyBorder="1" applyAlignment="1">
      <alignment horizontal="center" vertical="center"/>
    </xf>
    <xf numFmtId="167" fontId="73" fillId="2" borderId="86" xfId="0" applyNumberFormat="1" applyFont="1" applyFill="1" applyBorder="1" applyAlignment="1">
      <alignment horizontal="right" vertical="center"/>
    </xf>
    <xf numFmtId="167" fontId="69" fillId="2" borderId="76" xfId="0" applyNumberFormat="1" applyFont="1" applyFill="1" applyBorder="1" applyAlignment="1">
      <alignment horizontal="center" vertical="center"/>
    </xf>
    <xf numFmtId="49" fontId="70" fillId="2" borderId="10" xfId="0" applyNumberFormat="1" applyFont="1" applyFill="1" applyBorder="1" applyAlignment="1">
      <alignment horizontal="center" vertical="center"/>
    </xf>
    <xf numFmtId="167" fontId="74" fillId="2" borderId="3" xfId="0" applyNumberFormat="1" applyFont="1" applyFill="1" applyBorder="1" applyAlignment="1">
      <alignment horizontal="center" vertical="center"/>
    </xf>
    <xf numFmtId="167" fontId="74" fillId="2" borderId="81" xfId="0" applyNumberFormat="1" applyFont="1" applyFill="1" applyBorder="1" applyAlignment="1">
      <alignment horizontal="center" vertical="center"/>
    </xf>
    <xf numFmtId="49" fontId="70" fillId="2" borderId="81" xfId="0" applyNumberFormat="1" applyFont="1" applyFill="1" applyBorder="1" applyAlignment="1">
      <alignment horizontal="center" vertical="center"/>
    </xf>
    <xf numFmtId="49" fontId="70" fillId="2" borderId="61" xfId="0" applyNumberFormat="1" applyFont="1" applyFill="1" applyBorder="1" applyAlignment="1">
      <alignment horizontal="center" vertical="center"/>
    </xf>
    <xf numFmtId="167" fontId="73" fillId="2" borderId="85" xfId="0" applyNumberFormat="1" applyFont="1" applyFill="1" applyBorder="1" applyAlignment="1">
      <alignment horizontal="right" vertical="center" wrapText="1"/>
    </xf>
    <xf numFmtId="167" fontId="73" fillId="2" borderId="15" xfId="0" applyNumberFormat="1" applyFont="1" applyFill="1" applyBorder="1" applyAlignment="1">
      <alignment horizontal="right" vertical="center"/>
    </xf>
    <xf numFmtId="167" fontId="73" fillId="2" borderId="77" xfId="0" applyNumberFormat="1" applyFont="1" applyFill="1" applyBorder="1" applyAlignment="1">
      <alignment horizontal="right" vertical="center"/>
    </xf>
    <xf numFmtId="167" fontId="73" fillId="2" borderId="0" xfId="0" applyNumberFormat="1" applyFont="1" applyFill="1" applyAlignment="1">
      <alignment horizontal="right" vertical="center"/>
    </xf>
    <xf numFmtId="167" fontId="74" fillId="2" borderId="89" xfId="0" applyNumberFormat="1" applyFont="1" applyFill="1" applyBorder="1" applyAlignment="1">
      <alignment horizontal="center" vertical="center"/>
    </xf>
    <xf numFmtId="167" fontId="77" fillId="10" borderId="0" xfId="0" applyNumberFormat="1" applyFont="1" applyFill="1"/>
    <xf numFmtId="167" fontId="79" fillId="10" borderId="96" xfId="0" applyNumberFormat="1" applyFont="1" applyFill="1" applyBorder="1" applyAlignment="1">
      <alignment horizontal="left" vertical="center" wrapText="1"/>
    </xf>
    <xf numFmtId="167" fontId="80" fillId="10" borderId="23" xfId="0" applyNumberFormat="1" applyFont="1" applyFill="1" applyBorder="1" applyAlignment="1">
      <alignment horizontal="center" vertical="center"/>
    </xf>
    <xf numFmtId="167" fontId="81" fillId="10" borderId="24" xfId="0" applyNumberFormat="1" applyFont="1" applyFill="1" applyBorder="1" applyAlignment="1">
      <alignment vertical="center"/>
    </xf>
    <xf numFmtId="167" fontId="82" fillId="10" borderId="37" xfId="0" applyNumberFormat="1" applyFont="1" applyFill="1" applyBorder="1" applyAlignment="1">
      <alignment horizontal="center" vertical="center"/>
    </xf>
    <xf numFmtId="167" fontId="80" fillId="10" borderId="2" xfId="0" applyNumberFormat="1" applyFont="1" applyFill="1" applyBorder="1" applyAlignment="1">
      <alignment horizontal="center" vertical="center"/>
    </xf>
    <xf numFmtId="167" fontId="81" fillId="10" borderId="69" xfId="0" applyNumberFormat="1" applyFont="1" applyFill="1" applyBorder="1" applyAlignment="1">
      <alignment vertical="center"/>
    </xf>
    <xf numFmtId="49" fontId="80" fillId="10" borderId="37" xfId="0" applyNumberFormat="1" applyFont="1" applyFill="1" applyBorder="1" applyAlignment="1">
      <alignment horizontal="center" vertical="center"/>
    </xf>
    <xf numFmtId="167" fontId="83" fillId="10" borderId="96" xfId="0" applyNumberFormat="1" applyFont="1" applyFill="1" applyBorder="1" applyAlignment="1">
      <alignment horizontal="left" vertical="center" wrapText="1"/>
    </xf>
    <xf numFmtId="167" fontId="79" fillId="10" borderId="97" xfId="0" applyNumberFormat="1" applyFont="1" applyFill="1" applyBorder="1" applyAlignment="1">
      <alignment horizontal="left" vertical="center" wrapText="1"/>
    </xf>
    <xf numFmtId="167" fontId="80" fillId="10" borderId="57" xfId="0" applyNumberFormat="1" applyFont="1" applyFill="1" applyBorder="1" applyAlignment="1">
      <alignment horizontal="center" vertical="center"/>
    </xf>
    <xf numFmtId="49" fontId="80" fillId="10" borderId="98" xfId="0" applyNumberFormat="1" applyFont="1" applyFill="1" applyBorder="1" applyAlignment="1">
      <alignment horizontal="center" vertical="center"/>
    </xf>
    <xf numFmtId="167" fontId="83" fillId="10" borderId="99" xfId="0" applyNumberFormat="1" applyFont="1" applyFill="1" applyBorder="1" applyAlignment="1">
      <alignment horizontal="left" vertical="center" wrapText="1"/>
    </xf>
    <xf numFmtId="167" fontId="80" fillId="10" borderId="75" xfId="0" applyNumberFormat="1" applyFont="1" applyFill="1" applyBorder="1" applyAlignment="1">
      <alignment horizontal="center" vertical="center"/>
    </xf>
    <xf numFmtId="167" fontId="81" fillId="10" borderId="86" xfId="0" applyNumberFormat="1" applyFont="1" applyFill="1" applyBorder="1" applyAlignment="1">
      <alignment vertical="center"/>
    </xf>
    <xf numFmtId="167" fontId="83" fillId="10" borderId="100" xfId="0" applyNumberFormat="1" applyFont="1" applyFill="1" applyBorder="1" applyAlignment="1">
      <alignment horizontal="center" vertical="center"/>
    </xf>
    <xf numFmtId="167" fontId="83" fillId="10" borderId="39" xfId="0" applyNumberFormat="1" applyFont="1" applyFill="1" applyBorder="1" applyAlignment="1">
      <alignment horizontal="left" vertical="center" wrapText="1"/>
    </xf>
    <xf numFmtId="167" fontId="80" fillId="10" borderId="41" xfId="0" applyNumberFormat="1" applyFont="1" applyFill="1" applyBorder="1" applyAlignment="1">
      <alignment horizontal="center" vertical="center"/>
    </xf>
    <xf numFmtId="167" fontId="81" fillId="10" borderId="42" xfId="0" applyNumberFormat="1" applyFont="1" applyFill="1" applyBorder="1" applyAlignment="1">
      <alignment vertical="center"/>
    </xf>
    <xf numFmtId="167" fontId="83" fillId="10" borderId="43" xfId="0" applyNumberFormat="1" applyFont="1" applyFill="1" applyBorder="1" applyAlignment="1">
      <alignment horizontal="center" vertical="center"/>
    </xf>
    <xf numFmtId="0" fontId="85" fillId="2" borderId="0" xfId="0" applyFont="1" applyFill="1"/>
    <xf numFmtId="167" fontId="87" fillId="2" borderId="0" xfId="0" applyNumberFormat="1" applyFont="1" applyFill="1"/>
    <xf numFmtId="167" fontId="85" fillId="2" borderId="0" xfId="0" applyNumberFormat="1" applyFont="1" applyFill="1"/>
    <xf numFmtId="167" fontId="79" fillId="2" borderId="101" xfId="0" applyNumberFormat="1" applyFont="1" applyFill="1" applyBorder="1" applyAlignment="1">
      <alignment horizontal="left" vertical="center"/>
    </xf>
    <xf numFmtId="167" fontId="80" fillId="2" borderId="9" xfId="0" applyNumberFormat="1" applyFont="1" applyFill="1" applyBorder="1" applyAlignment="1">
      <alignment horizontal="center" vertical="center"/>
    </xf>
    <xf numFmtId="167" fontId="82" fillId="2" borderId="20" xfId="0" applyNumberFormat="1" applyFont="1" applyFill="1" applyBorder="1" applyAlignment="1">
      <alignment horizontal="center" vertical="center"/>
    </xf>
    <xf numFmtId="167" fontId="79" fillId="2" borderId="102" xfId="0" applyNumberFormat="1" applyFont="1" applyFill="1" applyBorder="1" applyAlignment="1">
      <alignment horizontal="left" vertical="center"/>
    </xf>
    <xf numFmtId="167" fontId="80" fillId="2" borderId="2" xfId="0" applyNumberFormat="1" applyFont="1" applyFill="1" applyBorder="1" applyAlignment="1">
      <alignment horizontal="center" vertical="center"/>
    </xf>
    <xf numFmtId="167" fontId="81" fillId="2" borderId="69" xfId="0" applyNumberFormat="1" applyFont="1" applyFill="1" applyBorder="1" applyAlignment="1">
      <alignment horizontal="right" vertical="center"/>
    </xf>
    <xf numFmtId="49" fontId="80" fillId="2" borderId="25" xfId="0" applyNumberFormat="1" applyFont="1" applyFill="1" applyBorder="1" applyAlignment="1">
      <alignment horizontal="center" vertical="center"/>
    </xf>
    <xf numFmtId="167" fontId="79" fillId="2" borderId="102" xfId="0" applyNumberFormat="1" applyFont="1" applyFill="1" applyBorder="1" applyAlignment="1">
      <alignment horizontal="left" vertical="center" wrapText="1"/>
    </xf>
    <xf numFmtId="167" fontId="82" fillId="2" borderId="25" xfId="0" applyNumberFormat="1" applyFont="1" applyFill="1" applyBorder="1" applyAlignment="1">
      <alignment horizontal="center" vertical="center"/>
    </xf>
    <xf numFmtId="167" fontId="83" fillId="2" borderId="102" xfId="0" applyNumberFormat="1" applyFont="1" applyFill="1" applyBorder="1" applyAlignment="1">
      <alignment horizontal="left" vertical="center"/>
    </xf>
    <xf numFmtId="167" fontId="83" fillId="2" borderId="25" xfId="0" applyNumberFormat="1" applyFont="1" applyFill="1" applyBorder="1" applyAlignment="1">
      <alignment horizontal="center" vertical="center"/>
    </xf>
    <xf numFmtId="167" fontId="79" fillId="2" borderId="103" xfId="0" applyNumberFormat="1" applyFont="1" applyFill="1" applyBorder="1" applyAlignment="1">
      <alignment horizontal="left" vertical="center" wrapText="1"/>
    </xf>
    <xf numFmtId="167" fontId="79" fillId="2" borderId="21" xfId="0" applyNumberFormat="1" applyFont="1" applyFill="1" applyBorder="1" applyAlignment="1">
      <alignment horizontal="left" vertical="center" wrapText="1"/>
    </xf>
    <xf numFmtId="167" fontId="80" fillId="2" borderId="27" xfId="0" applyNumberFormat="1" applyFont="1" applyFill="1" applyBorder="1" applyAlignment="1">
      <alignment horizontal="center" vertical="center"/>
    </xf>
    <xf numFmtId="49" fontId="80" fillId="2" borderId="38" xfId="0" applyNumberFormat="1" applyFont="1" applyFill="1" applyBorder="1" applyAlignment="1">
      <alignment horizontal="center" vertical="center"/>
    </xf>
    <xf numFmtId="167" fontId="83" fillId="2" borderId="104" xfId="0" applyNumberFormat="1" applyFont="1" applyFill="1" applyBorder="1" applyAlignment="1">
      <alignment horizontal="left" vertical="center" wrapText="1"/>
    </xf>
    <xf numFmtId="167" fontId="80" fillId="2" borderId="41" xfId="0" applyNumberFormat="1" applyFont="1" applyFill="1" applyBorder="1" applyAlignment="1">
      <alignment horizontal="center" vertical="center"/>
    </xf>
    <xf numFmtId="167" fontId="81" fillId="2" borderId="105" xfId="0" applyNumberFormat="1" applyFont="1" applyFill="1" applyBorder="1" applyAlignment="1">
      <alignment horizontal="right" vertical="center"/>
    </xf>
    <xf numFmtId="167" fontId="83" fillId="2" borderId="43" xfId="0" applyNumberFormat="1" applyFont="1" applyFill="1" applyBorder="1" applyAlignment="1">
      <alignment horizontal="center" vertical="center"/>
    </xf>
    <xf numFmtId="167" fontId="92" fillId="6" borderId="0" xfId="0" applyNumberFormat="1" applyFont="1" applyFill="1"/>
    <xf numFmtId="167" fontId="27" fillId="6" borderId="0" xfId="0" applyNumberFormat="1" applyFont="1" applyFill="1"/>
    <xf numFmtId="167" fontId="22" fillId="10" borderId="96" xfId="0" applyNumberFormat="1" applyFont="1" applyFill="1" applyBorder="1" applyAlignment="1">
      <alignment horizontal="left" vertical="center" wrapText="1"/>
    </xf>
    <xf numFmtId="167" fontId="67" fillId="10" borderId="81" xfId="0" applyNumberFormat="1" applyFont="1" applyFill="1" applyBorder="1" applyAlignment="1">
      <alignment horizontal="center" vertical="center"/>
    </xf>
    <xf numFmtId="167" fontId="27" fillId="10" borderId="23" xfId="0" applyNumberFormat="1" applyFont="1" applyFill="1" applyBorder="1" applyAlignment="1">
      <alignment horizontal="center" vertical="center"/>
    </xf>
    <xf numFmtId="167" fontId="71" fillId="10" borderId="24" xfId="0" applyNumberFormat="1" applyFont="1" applyFill="1" applyBorder="1" applyAlignment="1">
      <alignment horizontal="right" vertical="center"/>
    </xf>
    <xf numFmtId="167" fontId="27" fillId="10" borderId="73" xfId="0" applyNumberFormat="1" applyFont="1" applyFill="1" applyBorder="1" applyAlignment="1">
      <alignment horizontal="center" vertical="center"/>
    </xf>
    <xf numFmtId="167" fontId="71" fillId="10" borderId="73" xfId="0" applyNumberFormat="1" applyFont="1" applyFill="1" applyBorder="1" applyAlignment="1">
      <alignment horizontal="right" vertical="center"/>
    </xf>
    <xf numFmtId="167" fontId="71" fillId="10" borderId="50" xfId="0" applyNumberFormat="1" applyFont="1" applyFill="1" applyBorder="1" applyAlignment="1">
      <alignment horizontal="right" vertical="center"/>
    </xf>
    <xf numFmtId="167" fontId="27" fillId="10" borderId="50" xfId="0" applyNumberFormat="1" applyFont="1" applyFill="1" applyBorder="1" applyAlignment="1">
      <alignment horizontal="center" vertical="center"/>
    </xf>
    <xf numFmtId="167" fontId="67" fillId="10" borderId="111" xfId="0" applyNumberFormat="1" applyFont="1" applyFill="1" applyBorder="1" applyAlignment="1">
      <alignment horizontal="center" vertical="center"/>
    </xf>
    <xf numFmtId="167" fontId="22" fillId="10" borderId="14" xfId="0" applyNumberFormat="1" applyFont="1" applyFill="1" applyBorder="1" applyAlignment="1">
      <alignment horizontal="left" vertical="center" wrapText="1"/>
    </xf>
    <xf numFmtId="49" fontId="27" fillId="10" borderId="84" xfId="0" applyNumberFormat="1" applyFont="1" applyFill="1" applyBorder="1" applyAlignment="1">
      <alignment horizontal="center" vertical="center"/>
    </xf>
    <xf numFmtId="167" fontId="27" fillId="11" borderId="27" xfId="0" applyNumberFormat="1" applyFont="1" applyFill="1" applyBorder="1" applyAlignment="1">
      <alignment horizontal="center" vertical="center"/>
    </xf>
    <xf numFmtId="167" fontId="71" fillId="11" borderId="2" xfId="0" applyNumberFormat="1" applyFont="1" applyFill="1" applyBorder="1" applyAlignment="1">
      <alignment horizontal="right" vertical="center"/>
    </xf>
    <xf numFmtId="167" fontId="27" fillId="5" borderId="15" xfId="0" applyNumberFormat="1" applyFont="1" applyFill="1" applyBorder="1" applyAlignment="1">
      <alignment vertical="center"/>
    </xf>
    <xf numFmtId="167" fontId="71" fillId="5" borderId="82" xfId="0" applyNumberFormat="1" applyFont="1" applyFill="1" applyBorder="1" applyAlignment="1">
      <alignment horizontal="right" vertical="center"/>
    </xf>
    <xf numFmtId="167" fontId="27" fillId="10" borderId="27" xfId="0" applyNumberFormat="1" applyFont="1" applyFill="1" applyBorder="1" applyAlignment="1">
      <alignment horizontal="center" vertical="center"/>
    </xf>
    <xf numFmtId="167" fontId="71" fillId="10" borderId="83" xfId="0" applyNumberFormat="1" applyFont="1" applyFill="1" applyBorder="1" applyAlignment="1">
      <alignment horizontal="right" vertical="center"/>
    </xf>
    <xf numFmtId="167" fontId="27" fillId="5" borderId="83" xfId="0" applyNumberFormat="1" applyFont="1" applyFill="1" applyBorder="1" applyAlignment="1">
      <alignment vertical="center"/>
    </xf>
    <xf numFmtId="167" fontId="71" fillId="5" borderId="15" xfId="0" applyNumberFormat="1" applyFont="1" applyFill="1" applyBorder="1" applyAlignment="1">
      <alignment horizontal="right" vertical="center"/>
    </xf>
    <xf numFmtId="167" fontId="71" fillId="10" borderId="15" xfId="0" applyNumberFormat="1" applyFont="1" applyFill="1" applyBorder="1" applyAlignment="1">
      <alignment horizontal="right" vertical="center"/>
    </xf>
    <xf numFmtId="167" fontId="27" fillId="10" borderId="82" xfId="0" applyNumberFormat="1" applyFont="1" applyFill="1" applyBorder="1" applyAlignment="1">
      <alignment horizontal="center" vertical="center"/>
    </xf>
    <xf numFmtId="167" fontId="71" fillId="10" borderId="82" xfId="0" applyNumberFormat="1" applyFont="1" applyFill="1" applyBorder="1" applyAlignment="1">
      <alignment horizontal="right" vertical="center"/>
    </xf>
    <xf numFmtId="167" fontId="27" fillId="10" borderId="112" xfId="0" applyNumberFormat="1" applyFont="1" applyFill="1" applyBorder="1" applyAlignment="1">
      <alignment horizontal="center" vertical="center"/>
    </xf>
    <xf numFmtId="167" fontId="71" fillId="10" borderId="113" xfId="0" applyNumberFormat="1" applyFont="1" applyFill="1" applyBorder="1" applyAlignment="1">
      <alignment horizontal="right" vertical="center"/>
    </xf>
    <xf numFmtId="167" fontId="71" fillId="11" borderId="15" xfId="0" applyNumberFormat="1" applyFont="1" applyFill="1" applyBorder="1" applyAlignment="1">
      <alignment horizontal="right" vertical="center"/>
    </xf>
    <xf numFmtId="49" fontId="27" fillId="10" borderId="38" xfId="0" applyNumberFormat="1" applyFont="1" applyFill="1" applyBorder="1" applyAlignment="1">
      <alignment horizontal="center" vertical="center"/>
    </xf>
    <xf numFmtId="167" fontId="21" fillId="10" borderId="96" xfId="0" applyNumberFormat="1" applyFont="1" applyFill="1" applyBorder="1" applyAlignment="1">
      <alignment horizontal="left" vertical="center" wrapText="1"/>
    </xf>
    <xf numFmtId="49" fontId="27" fillId="10" borderId="81" xfId="0" applyNumberFormat="1" applyFont="1" applyFill="1" applyBorder="1" applyAlignment="1">
      <alignment horizontal="center" vertical="center"/>
    </xf>
    <xf numFmtId="167" fontId="27" fillId="5" borderId="73" xfId="0" applyNumberFormat="1" applyFont="1" applyFill="1" applyBorder="1" applyAlignment="1">
      <alignment vertical="center"/>
    </xf>
    <xf numFmtId="167" fontId="71" fillId="5" borderId="73" xfId="0" applyNumberFormat="1" applyFont="1" applyFill="1" applyBorder="1" applyAlignment="1">
      <alignment horizontal="right" vertical="center"/>
    </xf>
    <xf numFmtId="167" fontId="27" fillId="5" borderId="23" xfId="0" applyNumberFormat="1" applyFont="1" applyFill="1" applyBorder="1" applyAlignment="1">
      <alignment vertical="center"/>
    </xf>
    <xf numFmtId="167" fontId="71" fillId="5" borderId="24" xfId="0" applyNumberFormat="1" applyFont="1" applyFill="1" applyBorder="1" applyAlignment="1">
      <alignment horizontal="right" vertical="center"/>
    </xf>
    <xf numFmtId="167" fontId="27" fillId="10" borderId="114" xfId="0" applyNumberFormat="1" applyFont="1" applyFill="1" applyBorder="1" applyAlignment="1">
      <alignment horizontal="center" vertical="center"/>
    </xf>
    <xf numFmtId="167" fontId="27" fillId="5" borderId="115" xfId="0" applyNumberFormat="1" applyFont="1" applyFill="1" applyBorder="1" applyAlignment="1">
      <alignment vertical="center"/>
    </xf>
    <xf numFmtId="167" fontId="24" fillId="11" borderId="73" xfId="0" applyNumberFormat="1" applyFont="1" applyFill="1" applyBorder="1" applyAlignment="1">
      <alignment horizontal="center" vertical="center"/>
    </xf>
    <xf numFmtId="167" fontId="71" fillId="11" borderId="73" xfId="0" applyNumberFormat="1" applyFont="1" applyFill="1" applyBorder="1" applyAlignment="1">
      <alignment horizontal="right" vertical="center"/>
    </xf>
    <xf numFmtId="167" fontId="27" fillId="11" borderId="73" xfId="0" applyNumberFormat="1" applyFont="1" applyFill="1" applyBorder="1" applyAlignment="1">
      <alignment horizontal="center" vertical="center"/>
    </xf>
    <xf numFmtId="49" fontId="27" fillId="10" borderId="37" xfId="0" applyNumberFormat="1" applyFont="1" applyFill="1" applyBorder="1" applyAlignment="1">
      <alignment horizontal="center" vertical="center"/>
    </xf>
    <xf numFmtId="167" fontId="27" fillId="10" borderId="49" xfId="0" applyNumberFormat="1" applyFont="1" applyFill="1" applyBorder="1" applyAlignment="1">
      <alignment horizontal="center" vertical="center"/>
    </xf>
    <xf numFmtId="167" fontId="27" fillId="10" borderId="2" xfId="0" applyNumberFormat="1" applyFont="1" applyFill="1" applyBorder="1" applyAlignment="1">
      <alignment horizontal="center" vertical="center"/>
    </xf>
    <xf numFmtId="167" fontId="71" fillId="10" borderId="116" xfId="0" applyNumberFormat="1" applyFont="1" applyFill="1" applyBorder="1" applyAlignment="1">
      <alignment horizontal="right" vertical="center"/>
    </xf>
    <xf numFmtId="167" fontId="27" fillId="10" borderId="117" xfId="0" applyNumberFormat="1" applyFont="1" applyFill="1" applyBorder="1" applyAlignment="1">
      <alignment horizontal="center" vertical="center"/>
    </xf>
    <xf numFmtId="167" fontId="67" fillId="10" borderId="37" xfId="0" applyNumberFormat="1" applyFont="1" applyFill="1" applyBorder="1" applyAlignment="1">
      <alignment horizontal="center" vertical="center"/>
    </xf>
    <xf numFmtId="167" fontId="27" fillId="11" borderId="23" xfId="0" applyNumberFormat="1" applyFont="1" applyFill="1" applyBorder="1" applyAlignment="1">
      <alignment horizontal="center" vertical="center"/>
    </xf>
    <xf numFmtId="167" fontId="71" fillId="11" borderId="24" xfId="0" applyNumberFormat="1" applyFont="1" applyFill="1" applyBorder="1" applyAlignment="1">
      <alignment horizontal="right" vertical="center"/>
    </xf>
    <xf numFmtId="167" fontId="21" fillId="10" borderId="21" xfId="0" applyNumberFormat="1" applyFont="1" applyFill="1" applyBorder="1" applyAlignment="1">
      <alignment horizontal="left" vertical="center" wrapText="1"/>
    </xf>
    <xf numFmtId="49" fontId="27" fillId="10" borderId="118" xfId="0" applyNumberFormat="1" applyFont="1" applyFill="1" applyBorder="1" applyAlignment="1">
      <alignment horizontal="center" vertical="center"/>
    </xf>
    <xf numFmtId="167" fontId="27" fillId="10" borderId="7" xfId="0" applyNumberFormat="1" applyFont="1" applyFill="1" applyBorder="1" applyAlignment="1">
      <alignment horizontal="center" vertical="center"/>
    </xf>
    <xf numFmtId="167" fontId="71" fillId="10" borderId="72" xfId="0" applyNumberFormat="1" applyFont="1" applyFill="1" applyBorder="1" applyAlignment="1">
      <alignment horizontal="right" vertical="center"/>
    </xf>
    <xf numFmtId="167" fontId="27" fillId="10" borderId="72" xfId="0" applyNumberFormat="1" applyFont="1" applyFill="1" applyBorder="1" applyAlignment="1">
      <alignment horizontal="center" vertical="center"/>
    </xf>
    <xf numFmtId="167" fontId="71" fillId="10" borderId="71" xfId="0" applyNumberFormat="1" applyFont="1" applyFill="1" applyBorder="1" applyAlignment="1">
      <alignment horizontal="right" vertical="center"/>
    </xf>
    <xf numFmtId="167" fontId="27" fillId="10" borderId="71" xfId="0" applyNumberFormat="1" applyFont="1" applyFill="1" applyBorder="1" applyAlignment="1">
      <alignment horizontal="center" vertical="center"/>
    </xf>
    <xf numFmtId="167" fontId="71" fillId="10" borderId="0" xfId="0" applyNumberFormat="1" applyFont="1" applyFill="1" applyAlignment="1">
      <alignment horizontal="right" vertical="center"/>
    </xf>
    <xf numFmtId="167" fontId="71" fillId="10" borderId="119" xfId="0" applyNumberFormat="1" applyFont="1" applyFill="1" applyBorder="1" applyAlignment="1">
      <alignment horizontal="right" vertical="center"/>
    </xf>
    <xf numFmtId="167" fontId="27" fillId="10" borderId="120" xfId="0" applyNumberFormat="1" applyFont="1" applyFill="1" applyBorder="1" applyAlignment="1">
      <alignment horizontal="center" vertical="center"/>
    </xf>
    <xf numFmtId="167" fontId="71" fillId="10" borderId="121" xfId="0" applyNumberFormat="1" applyFont="1" applyFill="1" applyBorder="1" applyAlignment="1">
      <alignment horizontal="right" vertical="center"/>
    </xf>
    <xf numFmtId="49" fontId="27" fillId="10" borderId="110" xfId="0" applyNumberFormat="1" applyFont="1" applyFill="1" applyBorder="1" applyAlignment="1">
      <alignment horizontal="center" vertical="center"/>
    </xf>
    <xf numFmtId="167" fontId="22" fillId="10" borderId="101" xfId="0" applyNumberFormat="1" applyFont="1" applyFill="1" applyBorder="1" applyAlignment="1">
      <alignment horizontal="left" vertical="center" wrapText="1"/>
    </xf>
    <xf numFmtId="167" fontId="22" fillId="10" borderId="10" xfId="0" applyNumberFormat="1" applyFont="1" applyFill="1" applyBorder="1" applyAlignment="1">
      <alignment horizontal="center" vertical="center"/>
    </xf>
    <xf numFmtId="167" fontId="27" fillId="10" borderId="9" xfId="0" applyNumberFormat="1" applyFont="1" applyFill="1" applyBorder="1" applyAlignment="1">
      <alignment horizontal="center" vertical="center"/>
    </xf>
    <xf numFmtId="167" fontId="71" fillId="10" borderId="19" xfId="0" applyNumberFormat="1" applyFont="1" applyFill="1" applyBorder="1" applyAlignment="1">
      <alignment horizontal="right" vertical="center"/>
    </xf>
    <xf numFmtId="167" fontId="27" fillId="10" borderId="80" xfId="0" applyNumberFormat="1" applyFont="1" applyFill="1" applyBorder="1" applyAlignment="1">
      <alignment horizontal="center" vertical="center"/>
    </xf>
    <xf numFmtId="167" fontId="71" fillId="10" borderId="80" xfId="0" applyNumberFormat="1" applyFont="1" applyFill="1" applyBorder="1" applyAlignment="1">
      <alignment horizontal="right" vertical="center"/>
    </xf>
    <xf numFmtId="167" fontId="71" fillId="10" borderId="59" xfId="0" applyNumberFormat="1" applyFont="1" applyFill="1" applyBorder="1" applyAlignment="1">
      <alignment horizontal="right" vertical="center"/>
    </xf>
    <xf numFmtId="167" fontId="27" fillId="10" borderId="59" xfId="0" applyNumberFormat="1" applyFont="1" applyFill="1" applyBorder="1" applyAlignment="1">
      <alignment horizontal="center" vertical="center"/>
    </xf>
    <xf numFmtId="167" fontId="71" fillId="10" borderId="19" xfId="0" applyNumberFormat="1" applyFont="1" applyFill="1" applyBorder="1" applyAlignment="1">
      <alignment horizontal="right"/>
    </xf>
    <xf numFmtId="167" fontId="27" fillId="10" borderId="122" xfId="0" applyNumberFormat="1" applyFont="1" applyFill="1" applyBorder="1" applyAlignment="1">
      <alignment horizontal="center" vertical="center"/>
    </xf>
    <xf numFmtId="167" fontId="71" fillId="10" borderId="80" xfId="0" applyNumberFormat="1" applyFont="1" applyFill="1" applyBorder="1" applyAlignment="1">
      <alignment horizontal="right"/>
    </xf>
    <xf numFmtId="167" fontId="22" fillId="10" borderId="123" xfId="0" applyNumberFormat="1" applyFont="1" applyFill="1" applyBorder="1" applyAlignment="1">
      <alignment horizontal="center" vertical="center"/>
    </xf>
    <xf numFmtId="167" fontId="22" fillId="10" borderId="39" xfId="0" applyNumberFormat="1" applyFont="1" applyFill="1" applyBorder="1" applyAlignment="1">
      <alignment horizontal="left" vertical="center" wrapText="1"/>
    </xf>
    <xf numFmtId="167" fontId="22" fillId="10" borderId="124" xfId="0" applyNumberFormat="1" applyFont="1" applyFill="1" applyBorder="1" applyAlignment="1">
      <alignment horizontal="center" vertical="center"/>
    </xf>
    <xf numFmtId="167" fontId="22" fillId="5" borderId="41" xfId="0" applyNumberFormat="1" applyFont="1" applyFill="1" applyBorder="1" applyAlignment="1">
      <alignment horizontal="center" vertical="center"/>
    </xf>
    <xf numFmtId="167" fontId="22" fillId="5" borderId="125" xfId="0" applyNumberFormat="1" applyFont="1" applyFill="1" applyBorder="1" applyAlignment="1">
      <alignment horizontal="center" vertical="center"/>
    </xf>
    <xf numFmtId="167" fontId="22" fillId="5" borderId="42" xfId="0" applyNumberFormat="1" applyFont="1" applyFill="1" applyBorder="1" applyAlignment="1">
      <alignment horizontal="center" vertical="center"/>
    </xf>
    <xf numFmtId="167" fontId="22" fillId="5" borderId="126" xfId="0" applyNumberFormat="1" applyFont="1" applyFill="1" applyBorder="1" applyAlignment="1">
      <alignment horizontal="center" vertical="center"/>
    </xf>
    <xf numFmtId="167" fontId="27" fillId="10" borderId="40" xfId="0" applyNumberFormat="1" applyFont="1" applyFill="1" applyBorder="1" applyAlignment="1">
      <alignment horizontal="center" vertical="center"/>
    </xf>
    <xf numFmtId="167" fontId="71" fillId="10" borderId="41" xfId="0" applyNumberFormat="1" applyFont="1" applyFill="1" applyBorder="1" applyAlignment="1">
      <alignment horizontal="right" vertical="center"/>
    </xf>
    <xf numFmtId="167" fontId="22" fillId="5" borderId="125" xfId="0" applyNumberFormat="1" applyFont="1" applyFill="1" applyBorder="1" applyAlignment="1">
      <alignment vertical="center"/>
    </xf>
    <xf numFmtId="167" fontId="22" fillId="5" borderId="42" xfId="0" applyNumberFormat="1" applyFont="1" applyFill="1" applyBorder="1" applyAlignment="1">
      <alignment vertical="center"/>
    </xf>
    <xf numFmtId="167" fontId="27" fillId="10" borderId="41" xfId="0" applyNumberFormat="1" applyFont="1" applyFill="1" applyBorder="1" applyAlignment="1">
      <alignment horizontal="center" vertical="center"/>
    </xf>
    <xf numFmtId="167" fontId="71" fillId="10" borderId="42" xfId="0" applyNumberFormat="1" applyFont="1" applyFill="1" applyBorder="1" applyAlignment="1">
      <alignment horizontal="right" vertical="center"/>
    </xf>
    <xf numFmtId="167" fontId="71" fillId="10" borderId="127" xfId="0" applyNumberFormat="1" applyFont="1" applyFill="1" applyBorder="1" applyAlignment="1">
      <alignment horizontal="right"/>
    </xf>
    <xf numFmtId="167" fontId="27" fillId="10" borderId="126" xfId="0" applyNumberFormat="1" applyFont="1" applyFill="1" applyBorder="1" applyAlignment="1">
      <alignment horizontal="center" vertical="center"/>
    </xf>
    <xf numFmtId="167" fontId="71" fillId="10" borderId="126" xfId="0" applyNumberFormat="1" applyFont="1" applyFill="1" applyBorder="1" applyAlignment="1">
      <alignment horizontal="right"/>
    </xf>
    <xf numFmtId="167" fontId="71" fillId="5" borderId="126" xfId="0" applyNumberFormat="1" applyFont="1" applyFill="1" applyBorder="1" applyAlignment="1">
      <alignment horizontal="right" vertical="center"/>
    </xf>
    <xf numFmtId="167" fontId="22" fillId="10" borderId="43" xfId="0" applyNumberFormat="1" applyFont="1" applyFill="1" applyBorder="1" applyAlignment="1">
      <alignment horizontal="center" vertical="center"/>
    </xf>
    <xf numFmtId="167" fontId="21" fillId="12" borderId="106" xfId="0" applyNumberFormat="1" applyFont="1" applyFill="1" applyBorder="1" applyAlignment="1">
      <alignment vertical="center"/>
    </xf>
    <xf numFmtId="167" fontId="21" fillId="12" borderId="13" xfId="0" applyNumberFormat="1" applyFont="1" applyFill="1" applyBorder="1" applyAlignment="1">
      <alignment vertical="center"/>
    </xf>
    <xf numFmtId="167" fontId="21" fillId="12" borderId="64" xfId="0" applyNumberFormat="1" applyFont="1" applyFill="1" applyBorder="1" applyAlignment="1">
      <alignment vertical="center"/>
    </xf>
    <xf numFmtId="167" fontId="21" fillId="12" borderId="110" xfId="0" applyNumberFormat="1" applyFont="1" applyFill="1" applyBorder="1" applyAlignment="1">
      <alignment vertical="center"/>
    </xf>
    <xf numFmtId="167" fontId="21" fillId="12" borderId="79" xfId="0" applyNumberFormat="1" applyFont="1" applyFill="1" applyBorder="1" applyAlignment="1">
      <alignment vertical="center"/>
    </xf>
    <xf numFmtId="167" fontId="21" fillId="12" borderId="16" xfId="0" applyNumberFormat="1" applyFont="1" applyFill="1" applyBorder="1" applyAlignment="1">
      <alignment vertical="center"/>
    </xf>
    <xf numFmtId="167" fontId="87" fillId="2" borderId="0" xfId="0" applyNumberFormat="1" applyFont="1" applyFill="1" applyAlignment="1">
      <alignment vertical="center"/>
    </xf>
    <xf numFmtId="167" fontId="28" fillId="2" borderId="0" xfId="0" applyNumberFormat="1" applyFont="1" applyFill="1" applyAlignment="1">
      <alignment vertical="center"/>
    </xf>
    <xf numFmtId="167" fontId="35" fillId="2" borderId="0" xfId="0" applyNumberFormat="1" applyFont="1" applyFill="1" applyAlignment="1">
      <alignment vertical="center"/>
    </xf>
    <xf numFmtId="167" fontId="22" fillId="2" borderId="138" xfId="0" applyNumberFormat="1" applyFont="1" applyFill="1" applyBorder="1" applyAlignment="1">
      <alignment horizontal="left" vertical="center" wrapText="1"/>
    </xf>
    <xf numFmtId="167" fontId="67" fillId="2" borderId="139" xfId="0" applyNumberFormat="1" applyFont="1" applyFill="1" applyBorder="1" applyAlignment="1">
      <alignment horizontal="center" vertical="center"/>
    </xf>
    <xf numFmtId="167" fontId="27" fillId="2" borderId="139" xfId="0" applyNumberFormat="1" applyFont="1" applyFill="1" applyBorder="1" applyAlignment="1">
      <alignment horizontal="center" vertical="center"/>
    </xf>
    <xf numFmtId="167" fontId="71" fillId="2" borderId="139" xfId="0" applyNumberFormat="1" applyFont="1" applyFill="1" applyBorder="1" applyAlignment="1">
      <alignment horizontal="center" vertical="center"/>
    </xf>
    <xf numFmtId="167" fontId="71" fillId="2" borderId="139" xfId="0" applyNumberFormat="1" applyFont="1" applyFill="1" applyBorder="1" applyAlignment="1">
      <alignment vertical="center"/>
    </xf>
    <xf numFmtId="167" fontId="71" fillId="2" borderId="139" xfId="0" applyNumberFormat="1" applyFont="1" applyFill="1" applyBorder="1" applyAlignment="1">
      <alignment horizontal="right" vertical="center"/>
    </xf>
    <xf numFmtId="167" fontId="67" fillId="2" borderId="140" xfId="0" applyNumberFormat="1" applyFont="1" applyFill="1" applyBorder="1" applyAlignment="1">
      <alignment horizontal="center" vertical="center"/>
    </xf>
    <xf numFmtId="167" fontId="22" fillId="2" borderId="141" xfId="0" applyNumberFormat="1" applyFont="1" applyFill="1" applyBorder="1" applyAlignment="1">
      <alignment horizontal="left" vertical="center" wrapText="1"/>
    </xf>
    <xf numFmtId="49" fontId="27" fillId="2" borderId="142" xfId="0" applyNumberFormat="1" applyFont="1" applyFill="1" applyBorder="1" applyAlignment="1">
      <alignment horizontal="center" vertical="center"/>
    </xf>
    <xf numFmtId="167" fontId="27" fillId="2" borderId="142" xfId="0" applyNumberFormat="1" applyFont="1" applyFill="1" applyBorder="1" applyAlignment="1">
      <alignment horizontal="center" vertical="center"/>
    </xf>
    <xf numFmtId="167" fontId="71" fillId="2" borderId="142" xfId="0" applyNumberFormat="1" applyFont="1" applyFill="1" applyBorder="1" applyAlignment="1">
      <alignment horizontal="center" vertical="center"/>
    </xf>
    <xf numFmtId="167" fontId="71" fillId="2" borderId="142" xfId="0" applyNumberFormat="1" applyFont="1" applyFill="1" applyBorder="1" applyAlignment="1">
      <alignment vertical="center"/>
    </xf>
    <xf numFmtId="167" fontId="71" fillId="2" borderId="142" xfId="0" applyNumberFormat="1" applyFont="1" applyFill="1" applyBorder="1" applyAlignment="1">
      <alignment horizontal="right" vertical="center"/>
    </xf>
    <xf numFmtId="167" fontId="27" fillId="4" borderId="142" xfId="0" applyNumberFormat="1" applyFont="1" applyFill="1" applyBorder="1" applyAlignment="1">
      <alignment vertical="center"/>
    </xf>
    <xf numFmtId="167" fontId="71" fillId="4" borderId="142" xfId="0" applyNumberFormat="1" applyFont="1" applyFill="1" applyBorder="1" applyAlignment="1">
      <alignment horizontal="right" vertical="center"/>
    </xf>
    <xf numFmtId="49" fontId="27" fillId="2" borderId="143" xfId="0" applyNumberFormat="1" applyFont="1" applyFill="1" applyBorder="1" applyAlignment="1">
      <alignment horizontal="center" vertical="center"/>
    </xf>
    <xf numFmtId="167" fontId="21" fillId="2" borderId="96" xfId="0" applyNumberFormat="1" applyFont="1" applyFill="1" applyBorder="1" applyAlignment="1">
      <alignment horizontal="left" vertical="center" wrapText="1"/>
    </xf>
    <xf numFmtId="167" fontId="27" fillId="4" borderId="73" xfId="0" applyNumberFormat="1" applyFont="1" applyFill="1" applyBorder="1" applyAlignment="1">
      <alignment vertical="center"/>
    </xf>
    <xf numFmtId="167" fontId="71" fillId="4" borderId="73" xfId="0" applyNumberFormat="1" applyFont="1" applyFill="1" applyBorder="1" applyAlignment="1">
      <alignment horizontal="center" vertical="center"/>
    </xf>
    <xf numFmtId="167" fontId="71" fillId="4" borderId="73" xfId="0" applyNumberFormat="1" applyFont="1" applyFill="1" applyBorder="1" applyAlignment="1">
      <alignment vertical="center"/>
    </xf>
    <xf numFmtId="167" fontId="71" fillId="4" borderId="73" xfId="0" applyNumberFormat="1" applyFont="1" applyFill="1" applyBorder="1" applyAlignment="1">
      <alignment horizontal="right" vertical="center"/>
    </xf>
    <xf numFmtId="167" fontId="71" fillId="4" borderId="24" xfId="0" applyNumberFormat="1" applyFont="1" applyFill="1" applyBorder="1" applyAlignment="1">
      <alignment horizontal="right" vertical="center"/>
    </xf>
    <xf numFmtId="167" fontId="27" fillId="2" borderId="73" xfId="0" applyNumberFormat="1" applyFont="1" applyFill="1" applyBorder="1" applyAlignment="1">
      <alignment horizontal="center" vertical="center"/>
    </xf>
    <xf numFmtId="167" fontId="71" fillId="2" borderId="73" xfId="0" applyNumberFormat="1" applyFont="1" applyFill="1" applyBorder="1" applyAlignment="1">
      <alignment horizontal="right" vertical="center"/>
    </xf>
    <xf numFmtId="49" fontId="27" fillId="2" borderId="37" xfId="0" applyNumberFormat="1" applyFont="1" applyFill="1" applyBorder="1" applyAlignment="1">
      <alignment horizontal="center" vertical="center"/>
    </xf>
    <xf numFmtId="167" fontId="21" fillId="2" borderId="102" xfId="0" applyNumberFormat="1" applyFont="1" applyFill="1" applyBorder="1" applyAlignment="1">
      <alignment horizontal="left" vertical="center" wrapText="1"/>
    </xf>
    <xf numFmtId="167" fontId="27" fillId="2" borderId="33" xfId="0" applyNumberFormat="1" applyFont="1" applyFill="1" applyBorder="1" applyAlignment="1">
      <alignment horizontal="center" vertical="center"/>
    </xf>
    <xf numFmtId="167" fontId="71" fillId="2" borderId="33" xfId="0" applyNumberFormat="1" applyFont="1" applyFill="1" applyBorder="1" applyAlignment="1">
      <alignment horizontal="center" vertical="center"/>
    </xf>
    <xf numFmtId="167" fontId="71" fillId="2" borderId="33" xfId="0" applyNumberFormat="1" applyFont="1" applyFill="1" applyBorder="1" applyAlignment="1">
      <alignment vertical="center"/>
    </xf>
    <xf numFmtId="167" fontId="71" fillId="2" borderId="33" xfId="0" applyNumberFormat="1" applyFont="1" applyFill="1" applyBorder="1" applyAlignment="1">
      <alignment horizontal="right" vertical="center"/>
    </xf>
    <xf numFmtId="167" fontId="67" fillId="2" borderId="25" xfId="0" applyNumberFormat="1" applyFont="1" applyFill="1" applyBorder="1" applyAlignment="1">
      <alignment horizontal="center" vertical="center"/>
    </xf>
    <xf numFmtId="49" fontId="27" fillId="2" borderId="25" xfId="0" applyNumberFormat="1" applyFont="1" applyFill="1" applyBorder="1" applyAlignment="1">
      <alignment horizontal="center" vertical="center"/>
    </xf>
    <xf numFmtId="167" fontId="27" fillId="4" borderId="33" xfId="0" applyNumberFormat="1" applyFont="1" applyFill="1" applyBorder="1" applyAlignment="1">
      <alignment vertical="center"/>
    </xf>
    <xf numFmtId="167" fontId="71" fillId="4" borderId="33" xfId="0" applyNumberFormat="1" applyFont="1" applyFill="1" applyBorder="1" applyAlignment="1">
      <alignment horizontal="center" vertical="center"/>
    </xf>
    <xf numFmtId="167" fontId="71" fillId="4" borderId="33" xfId="0" applyNumberFormat="1" applyFont="1" applyFill="1" applyBorder="1" applyAlignment="1">
      <alignment vertical="center"/>
    </xf>
    <xf numFmtId="167" fontId="71" fillId="4" borderId="33" xfId="0" applyNumberFormat="1" applyFont="1" applyFill="1" applyBorder="1" applyAlignment="1">
      <alignment horizontal="right" vertical="center"/>
    </xf>
    <xf numFmtId="49" fontId="27" fillId="2" borderId="118" xfId="0" applyNumberFormat="1" applyFont="1" applyFill="1" applyBorder="1" applyAlignment="1">
      <alignment horizontal="center" vertical="center"/>
    </xf>
    <xf numFmtId="167" fontId="27" fillId="4" borderId="70" xfId="0" applyNumberFormat="1" applyFont="1" applyFill="1" applyBorder="1" applyAlignment="1">
      <alignment vertical="center"/>
    </xf>
    <xf numFmtId="167" fontId="71" fillId="4" borderId="70" xfId="0" applyNumberFormat="1" applyFont="1" applyFill="1" applyBorder="1" applyAlignment="1">
      <alignment horizontal="center" vertical="center"/>
    </xf>
    <xf numFmtId="167" fontId="71" fillId="4" borderId="70" xfId="0" applyNumberFormat="1" applyFont="1" applyFill="1" applyBorder="1" applyAlignment="1">
      <alignment vertical="center"/>
    </xf>
    <xf numFmtId="167" fontId="27" fillId="2" borderId="70" xfId="0" applyNumberFormat="1" applyFont="1" applyFill="1" applyBorder="1" applyAlignment="1">
      <alignment horizontal="center" vertical="center"/>
    </xf>
    <xf numFmtId="167" fontId="71" fillId="2" borderId="70" xfId="0" applyNumberFormat="1" applyFont="1" applyFill="1" applyBorder="1" applyAlignment="1">
      <alignment horizontal="right" vertical="center"/>
    </xf>
    <xf numFmtId="49" fontId="27" fillId="2" borderId="36" xfId="0" applyNumberFormat="1" applyFont="1" applyFill="1" applyBorder="1" applyAlignment="1">
      <alignment horizontal="center" vertical="center"/>
    </xf>
    <xf numFmtId="167" fontId="22" fillId="2" borderId="101" xfId="0" applyNumberFormat="1" applyFont="1" applyFill="1" applyBorder="1" applyAlignment="1">
      <alignment horizontal="left" vertical="center" wrapText="1"/>
    </xf>
    <xf numFmtId="167" fontId="22" fillId="2" borderId="10" xfId="0" applyNumberFormat="1" applyFont="1" applyFill="1" applyBorder="1" applyAlignment="1">
      <alignment horizontal="center" vertical="center"/>
    </xf>
    <xf numFmtId="167" fontId="27" fillId="2" borderId="80" xfId="0" applyNumberFormat="1" applyFont="1" applyFill="1" applyBorder="1" applyAlignment="1">
      <alignment horizontal="center" vertical="center"/>
    </xf>
    <xf numFmtId="167" fontId="71" fillId="2" borderId="80" xfId="0" applyNumberFormat="1" applyFont="1" applyFill="1" applyBorder="1" applyAlignment="1">
      <alignment horizontal="center" vertical="center"/>
    </xf>
    <xf numFmtId="167" fontId="71" fillId="2" borderId="80" xfId="0" applyNumberFormat="1" applyFont="1" applyFill="1" applyBorder="1" applyAlignment="1">
      <alignment vertical="center"/>
    </xf>
    <xf numFmtId="167" fontId="71" fillId="2" borderId="80" xfId="0" applyNumberFormat="1" applyFont="1" applyFill="1" applyBorder="1" applyAlignment="1">
      <alignment horizontal="right" vertical="center"/>
    </xf>
    <xf numFmtId="167" fontId="22" fillId="2" borderId="20" xfId="0" applyNumberFormat="1" applyFont="1" applyFill="1" applyBorder="1" applyAlignment="1">
      <alignment horizontal="center" vertical="center"/>
    </xf>
    <xf numFmtId="167" fontId="22" fillId="2" borderId="39" xfId="0" applyNumberFormat="1" applyFont="1" applyFill="1" applyBorder="1" applyAlignment="1">
      <alignment horizontal="left" vertical="center" wrapText="1"/>
    </xf>
    <xf numFmtId="167" fontId="22" fillId="2" borderId="124" xfId="0" applyNumberFormat="1" applyFont="1" applyFill="1" applyBorder="1" applyAlignment="1">
      <alignment horizontal="center" vertical="center"/>
    </xf>
    <xf numFmtId="167" fontId="27" fillId="2" borderId="126" xfId="0" applyNumberFormat="1" applyFont="1" applyFill="1" applyBorder="1" applyAlignment="1">
      <alignment horizontal="center" vertical="center"/>
    </xf>
    <xf numFmtId="167" fontId="71" fillId="2" borderId="145" xfId="0" applyNumberFormat="1" applyFont="1" applyFill="1" applyBorder="1" applyAlignment="1">
      <alignment horizontal="center" vertical="center"/>
    </xf>
    <xf numFmtId="167" fontId="71" fillId="2" borderId="126" xfId="0" applyNumberFormat="1" applyFont="1" applyFill="1" applyBorder="1" applyAlignment="1">
      <alignment vertical="center"/>
    </xf>
    <xf numFmtId="167" fontId="71" fillId="2" borderId="145" xfId="0" applyNumberFormat="1" applyFont="1" applyFill="1" applyBorder="1" applyAlignment="1">
      <alignment horizontal="right" vertical="center"/>
    </xf>
    <xf numFmtId="167" fontId="22" fillId="4" borderId="126" xfId="0" applyNumberFormat="1" applyFont="1" applyFill="1" applyBorder="1" applyAlignment="1">
      <alignment vertical="center"/>
    </xf>
    <xf numFmtId="167" fontId="71" fillId="4" borderId="126" xfId="0" applyNumberFormat="1" applyFont="1" applyFill="1" applyBorder="1" applyAlignment="1">
      <alignment vertical="center"/>
    </xf>
    <xf numFmtId="167" fontId="22" fillId="2" borderId="43" xfId="0" applyNumberFormat="1" applyFont="1" applyFill="1" applyBorder="1" applyAlignment="1">
      <alignment horizontal="center" vertical="center"/>
    </xf>
    <xf numFmtId="167" fontId="21" fillId="13" borderId="132" xfId="0" applyNumberFormat="1" applyFont="1" applyFill="1" applyBorder="1" applyAlignment="1">
      <alignment vertical="center"/>
    </xf>
    <xf numFmtId="167" fontId="21" fillId="13" borderId="133" xfId="0" applyNumberFormat="1" applyFont="1" applyFill="1" applyBorder="1" applyAlignment="1">
      <alignment vertical="center"/>
    </xf>
    <xf numFmtId="167" fontId="21" fillId="13" borderId="134" xfId="0" applyNumberFormat="1" applyFont="1" applyFill="1" applyBorder="1" applyAlignment="1">
      <alignment vertical="center"/>
    </xf>
    <xf numFmtId="167" fontId="21" fillId="13" borderId="136" xfId="0" applyNumberFormat="1" applyFont="1" applyFill="1" applyBorder="1" applyAlignment="1">
      <alignment vertical="center"/>
    </xf>
    <xf numFmtId="167" fontId="96" fillId="2" borderId="0" xfId="0" applyNumberFormat="1" applyFont="1" applyFill="1"/>
    <xf numFmtId="167" fontId="91" fillId="2" borderId="0" xfId="0" applyNumberFormat="1" applyFont="1" applyFill="1"/>
    <xf numFmtId="167" fontId="94" fillId="5" borderId="74" xfId="2" applyNumberFormat="1" applyFont="1" applyFill="1" applyBorder="1" applyAlignment="1">
      <alignment horizontal="center" vertical="center"/>
    </xf>
    <xf numFmtId="167" fontId="94" fillId="5" borderId="56" xfId="2" applyNumberFormat="1" applyFont="1" applyFill="1" applyBorder="1" applyAlignment="1">
      <alignment horizontal="center" vertical="center"/>
    </xf>
    <xf numFmtId="167" fontId="94" fillId="5" borderId="7" xfId="2" applyNumberFormat="1" applyFont="1" applyFill="1" applyBorder="1" applyAlignment="1">
      <alignment horizontal="center" vertical="center"/>
    </xf>
    <xf numFmtId="167" fontId="94" fillId="5" borderId="72" xfId="2" applyNumberFormat="1" applyFont="1" applyFill="1" applyBorder="1" applyAlignment="1">
      <alignment horizontal="center" vertical="center"/>
    </xf>
    <xf numFmtId="167" fontId="94" fillId="5" borderId="5" xfId="2" applyNumberFormat="1" applyFont="1" applyFill="1" applyBorder="1" applyAlignment="1">
      <alignment horizontal="center" vertical="center"/>
    </xf>
    <xf numFmtId="167" fontId="95" fillId="2" borderId="9" xfId="2" applyNumberFormat="1" applyFont="1" applyFill="1" applyBorder="1" applyAlignment="1">
      <alignment horizontal="center" vertical="center"/>
    </xf>
    <xf numFmtId="167" fontId="62" fillId="2" borderId="80" xfId="2" applyNumberFormat="1" applyFont="1" applyFill="1" applyBorder="1" applyAlignment="1">
      <alignment horizontal="center" vertical="center"/>
    </xf>
    <xf numFmtId="167" fontId="95" fillId="2" borderId="23" xfId="2" applyNumberFormat="1" applyFont="1" applyFill="1" applyBorder="1" applyAlignment="1">
      <alignment horizontal="center" vertical="center"/>
    </xf>
    <xf numFmtId="167" fontId="10" fillId="2" borderId="23" xfId="0" applyNumberFormat="1" applyFont="1" applyFill="1" applyBorder="1" applyAlignment="1">
      <alignment horizontal="center"/>
    </xf>
    <xf numFmtId="167" fontId="62" fillId="2" borderId="10" xfId="2" quotePrefix="1" applyNumberFormat="1" applyFont="1" applyFill="1" applyBorder="1" applyAlignment="1">
      <alignment horizontal="center" vertical="center"/>
    </xf>
    <xf numFmtId="167" fontId="95" fillId="2" borderId="2" xfId="2" applyNumberFormat="1" applyFont="1" applyFill="1" applyBorder="1" applyAlignment="1">
      <alignment horizontal="center" vertical="center"/>
    </xf>
    <xf numFmtId="49" fontId="63" fillId="2" borderId="33" xfId="2" applyNumberFormat="1" applyFont="1" applyFill="1" applyBorder="1" applyAlignment="1">
      <alignment horizontal="center" vertical="center"/>
    </xf>
    <xf numFmtId="167" fontId="10" fillId="2" borderId="2" xfId="0" applyNumberFormat="1" applyFont="1" applyFill="1" applyBorder="1" applyAlignment="1">
      <alignment horizontal="center"/>
    </xf>
    <xf numFmtId="167" fontId="62" fillId="2" borderId="3" xfId="2" quotePrefix="1" applyNumberFormat="1" applyFont="1" applyFill="1" applyBorder="1" applyAlignment="1">
      <alignment horizontal="center" vertical="center"/>
    </xf>
    <xf numFmtId="167" fontId="95" fillId="2" borderId="7" xfId="0" applyNumberFormat="1" applyFont="1" applyFill="1" applyBorder="1"/>
    <xf numFmtId="167" fontId="65" fillId="2" borderId="3" xfId="2" quotePrefix="1" applyNumberFormat="1" applyFont="1" applyFill="1" applyBorder="1" applyAlignment="1">
      <alignment horizontal="center" vertical="center"/>
    </xf>
    <xf numFmtId="167" fontId="94" fillId="2" borderId="2" xfId="2" applyNumberFormat="1" applyFont="1" applyFill="1" applyBorder="1" applyAlignment="1">
      <alignment horizontal="center" vertical="center"/>
    </xf>
    <xf numFmtId="167" fontId="95" fillId="2" borderId="5" xfId="2" applyNumberFormat="1" applyFont="1" applyFill="1" applyBorder="1" applyAlignment="1">
      <alignment horizontal="center" vertical="center"/>
    </xf>
    <xf numFmtId="167" fontId="94" fillId="2" borderId="5" xfId="2" applyNumberFormat="1" applyFont="1" applyFill="1" applyBorder="1" applyAlignment="1">
      <alignment horizontal="center" vertical="center"/>
    </xf>
    <xf numFmtId="167" fontId="86" fillId="2" borderId="0" xfId="0" applyNumberFormat="1" applyFont="1" applyFill="1"/>
    <xf numFmtId="167" fontId="94" fillId="2" borderId="0" xfId="2" applyNumberFormat="1" applyFont="1" applyFill="1"/>
    <xf numFmtId="167" fontId="95" fillId="2" borderId="0" xfId="2" applyNumberFormat="1" applyFont="1" applyFill="1"/>
    <xf numFmtId="167" fontId="98" fillId="2" borderId="0" xfId="5" applyNumberFormat="1" applyFont="1" applyFill="1" applyAlignment="1"/>
    <xf numFmtId="167" fontId="95" fillId="2" borderId="0" xfId="0" applyNumberFormat="1" applyFont="1" applyFill="1"/>
    <xf numFmtId="167" fontId="65" fillId="2" borderId="0" xfId="0" applyNumberFormat="1" applyFont="1" applyFill="1"/>
    <xf numFmtId="167" fontId="9" fillId="2" borderId="59" xfId="2" applyNumberFormat="1" applyFont="1" applyFill="1" applyBorder="1" applyAlignment="1">
      <alignment horizontal="center" vertical="center"/>
    </xf>
    <xf numFmtId="167" fontId="10" fillId="2" borderId="80" xfId="1" applyNumberFormat="1" applyFont="1" applyFill="1" applyBorder="1" applyAlignment="1">
      <alignment horizontal="right" vertical="center"/>
    </xf>
    <xf numFmtId="167" fontId="9" fillId="2" borderId="9" xfId="2" applyNumberFormat="1" applyFont="1" applyFill="1" applyBorder="1" applyAlignment="1">
      <alignment horizontal="center" vertical="center"/>
    </xf>
    <xf numFmtId="167" fontId="10" fillId="2" borderId="80" xfId="1" applyNumberFormat="1" applyFont="1" applyFill="1" applyBorder="1" applyAlignment="1">
      <alignment horizontal="right" vertical="center" wrapText="1"/>
    </xf>
    <xf numFmtId="167" fontId="99" fillId="2" borderId="10" xfId="2" quotePrefix="1" applyNumberFormat="1" applyFont="1" applyFill="1" applyBorder="1" applyAlignment="1">
      <alignment horizontal="center" vertical="center"/>
    </xf>
    <xf numFmtId="167" fontId="9" fillId="2" borderId="49" xfId="2" applyNumberFormat="1" applyFont="1" applyFill="1" applyBorder="1" applyAlignment="1">
      <alignment horizontal="center" vertical="center"/>
    </xf>
    <xf numFmtId="167" fontId="10" fillId="2" borderId="33" xfId="1" applyNumberFormat="1" applyFont="1" applyFill="1" applyBorder="1" applyAlignment="1">
      <alignment horizontal="right" vertical="center"/>
    </xf>
    <xf numFmtId="167" fontId="9" fillId="2" borderId="2" xfId="2" applyNumberFormat="1" applyFont="1" applyFill="1" applyBorder="1" applyAlignment="1">
      <alignment horizontal="center" vertical="center"/>
    </xf>
    <xf numFmtId="167" fontId="10" fillId="2" borderId="33" xfId="1" applyNumberFormat="1" applyFont="1" applyFill="1" applyBorder="1" applyAlignment="1">
      <alignment horizontal="right" vertical="center" wrapText="1"/>
    </xf>
    <xf numFmtId="167" fontId="99" fillId="2" borderId="3" xfId="2" quotePrefix="1" applyNumberFormat="1" applyFont="1" applyFill="1" applyBorder="1" applyAlignment="1">
      <alignment horizontal="center" vertical="center"/>
    </xf>
    <xf numFmtId="167" fontId="9" fillId="2" borderId="48" xfId="2" applyNumberFormat="1" applyFont="1" applyFill="1" applyBorder="1" applyAlignment="1">
      <alignment horizontal="center" vertical="center"/>
    </xf>
    <xf numFmtId="167" fontId="99" fillId="2" borderId="3" xfId="2" applyNumberFormat="1" applyFont="1" applyFill="1" applyBorder="1" applyAlignment="1">
      <alignment horizontal="center" vertical="center"/>
    </xf>
    <xf numFmtId="167" fontId="95" fillId="2" borderId="7" xfId="2" applyNumberFormat="1" applyFont="1" applyFill="1" applyBorder="1" applyAlignment="1">
      <alignment horizontal="center" vertical="center"/>
    </xf>
    <xf numFmtId="167" fontId="9" fillId="2" borderId="7" xfId="2" applyNumberFormat="1" applyFont="1" applyFill="1" applyBorder="1" applyAlignment="1">
      <alignment horizontal="center" vertical="center"/>
    </xf>
    <xf numFmtId="167" fontId="10" fillId="2" borderId="70" xfId="1" applyNumberFormat="1" applyFont="1" applyFill="1" applyBorder="1" applyAlignment="1">
      <alignment horizontal="right" vertical="center"/>
    </xf>
    <xf numFmtId="167" fontId="10" fillId="2" borderId="70" xfId="1" applyNumberFormat="1" applyFont="1" applyFill="1" applyBorder="1" applyAlignment="1">
      <alignment horizontal="right" vertical="center" wrapText="1"/>
    </xf>
    <xf numFmtId="167" fontId="9" fillId="2" borderId="23" xfId="2" applyNumberFormat="1" applyFont="1" applyFill="1" applyBorder="1" applyAlignment="1">
      <alignment horizontal="center" vertical="center"/>
    </xf>
    <xf numFmtId="167" fontId="10" fillId="2" borderId="73" xfId="1" applyNumberFormat="1" applyFont="1" applyFill="1" applyBorder="1" applyAlignment="1">
      <alignment horizontal="right" vertical="center" wrapText="1"/>
    </xf>
    <xf numFmtId="167" fontId="9" fillId="2" borderId="33" xfId="2" applyNumberFormat="1" applyFont="1" applyFill="1" applyBorder="1" applyAlignment="1">
      <alignment horizontal="center" vertical="center"/>
    </xf>
    <xf numFmtId="167" fontId="10" fillId="2" borderId="2" xfId="2" applyNumberFormat="1" applyFont="1" applyFill="1" applyBorder="1" applyAlignment="1">
      <alignment horizontal="right" vertical="center"/>
    </xf>
    <xf numFmtId="167" fontId="9" fillId="2" borderId="70" xfId="2" applyNumberFormat="1" applyFont="1" applyFill="1" applyBorder="1" applyAlignment="1">
      <alignment horizontal="center" vertical="center"/>
    </xf>
    <xf numFmtId="167" fontId="99" fillId="2" borderId="118" xfId="2" quotePrefix="1" applyNumberFormat="1" applyFont="1" applyFill="1" applyBorder="1" applyAlignment="1">
      <alignment horizontal="center" vertical="center"/>
    </xf>
    <xf numFmtId="167" fontId="9" fillId="2" borderId="80" xfId="2" applyNumberFormat="1" applyFont="1" applyFill="1" applyBorder="1" applyAlignment="1">
      <alignment horizontal="center" vertical="center"/>
    </xf>
    <xf numFmtId="49" fontId="75" fillId="2" borderId="10" xfId="2" quotePrefix="1" applyNumberFormat="1" applyFont="1" applyFill="1" applyBorder="1" applyAlignment="1">
      <alignment horizontal="center" vertical="center"/>
    </xf>
    <xf numFmtId="49" fontId="75" fillId="2" borderId="60" xfId="2" quotePrefix="1" applyNumberFormat="1" applyFont="1" applyFill="1" applyBorder="1" applyAlignment="1">
      <alignment horizontal="center" vertical="center"/>
    </xf>
    <xf numFmtId="167" fontId="95" fillId="2" borderId="74" xfId="2" applyNumberFormat="1" applyFont="1" applyFill="1" applyBorder="1" applyAlignment="1">
      <alignment horizontal="center" vertical="center"/>
    </xf>
    <xf numFmtId="167" fontId="9" fillId="2" borderId="75" xfId="2" applyNumberFormat="1" applyFont="1" applyFill="1" applyBorder="1" applyAlignment="1">
      <alignment horizontal="center" vertical="center"/>
    </xf>
    <xf numFmtId="167" fontId="10" fillId="2" borderId="85" xfId="1" applyNumberFormat="1" applyFont="1" applyFill="1" applyBorder="1" applyAlignment="1">
      <alignment horizontal="right" vertical="center" wrapText="1"/>
    </xf>
    <xf numFmtId="167" fontId="14" fillId="2" borderId="76" xfId="2" quotePrefix="1" applyNumberFormat="1" applyFont="1" applyFill="1" applyBorder="1" applyAlignment="1">
      <alignment horizontal="center" vertical="center"/>
    </xf>
    <xf numFmtId="49" fontId="75" fillId="2" borderId="81" xfId="2" applyNumberFormat="1" applyFont="1" applyFill="1" applyBorder="1" applyAlignment="1">
      <alignment horizontal="center" vertical="center"/>
    </xf>
    <xf numFmtId="49" fontId="75" fillId="2" borderId="3" xfId="2" quotePrefix="1" applyNumberFormat="1" applyFont="1" applyFill="1" applyBorder="1" applyAlignment="1">
      <alignment horizontal="center" vertical="center"/>
    </xf>
    <xf numFmtId="167" fontId="9" fillId="2" borderId="5" xfId="2" applyNumberFormat="1" applyFont="1" applyFill="1" applyBorder="1" applyAlignment="1">
      <alignment horizontal="center" vertical="center"/>
    </xf>
    <xf numFmtId="167" fontId="10" fillId="2" borderId="28" xfId="1" applyNumberFormat="1" applyFont="1" applyFill="1" applyBorder="1" applyAlignment="1">
      <alignment horizontal="right" vertical="center"/>
    </xf>
    <xf numFmtId="49" fontId="75" fillId="2" borderId="6" xfId="2" quotePrefix="1" applyNumberFormat="1" applyFont="1" applyFill="1" applyBorder="1" applyAlignment="1">
      <alignment horizontal="center" vertical="center"/>
    </xf>
    <xf numFmtId="167" fontId="95" fillId="2" borderId="75" xfId="2" applyNumberFormat="1" applyFont="1" applyFill="1" applyBorder="1" applyAlignment="1">
      <alignment horizontal="center" vertical="center"/>
    </xf>
    <xf numFmtId="167" fontId="13" fillId="2" borderId="85" xfId="1" applyNumberFormat="1" applyFont="1" applyFill="1" applyBorder="1" applyAlignment="1">
      <alignment horizontal="right" vertical="center" wrapText="1"/>
    </xf>
    <xf numFmtId="167" fontId="95" fillId="2" borderId="80" xfId="2" applyNumberFormat="1" applyFont="1" applyFill="1" applyBorder="1" applyAlignment="1">
      <alignment horizontal="center" vertical="center"/>
    </xf>
    <xf numFmtId="167" fontId="102" fillId="2" borderId="0" xfId="6" applyNumberFormat="1" applyFont="1" applyFill="1" applyBorder="1" applyAlignment="1">
      <alignment horizontal="center" vertical="center"/>
    </xf>
    <xf numFmtId="167" fontId="65" fillId="2" borderId="0" xfId="2" applyNumberFormat="1" applyFont="1" applyFill="1" applyAlignment="1">
      <alignment horizontal="left" vertical="center"/>
    </xf>
    <xf numFmtId="167" fontId="95" fillId="2" borderId="70" xfId="2" applyNumberFormat="1" applyFont="1" applyFill="1" applyBorder="1" applyAlignment="1">
      <alignment horizontal="center" vertical="center"/>
    </xf>
    <xf numFmtId="167" fontId="99" fillId="2" borderId="81" xfId="2" quotePrefix="1" applyNumberFormat="1" applyFont="1" applyFill="1" applyBorder="1" applyAlignment="1">
      <alignment horizontal="center" vertical="center"/>
    </xf>
    <xf numFmtId="167" fontId="94" fillId="2" borderId="0" xfId="2" applyNumberFormat="1" applyFont="1" applyFill="1" applyAlignment="1">
      <alignment horizontal="center" vertical="center"/>
    </xf>
    <xf numFmtId="167" fontId="103" fillId="2" borderId="0" xfId="2" applyNumberFormat="1" applyFont="1" applyFill="1" applyAlignment="1">
      <alignment horizontal="center" vertical="center"/>
    </xf>
    <xf numFmtId="167" fontId="14" fillId="2" borderId="6" xfId="2" quotePrefix="1" applyNumberFormat="1" applyFont="1" applyFill="1" applyBorder="1" applyAlignment="1">
      <alignment horizontal="center" vertical="center" wrapText="1"/>
    </xf>
    <xf numFmtId="167" fontId="94" fillId="2" borderId="15" xfId="2" applyNumberFormat="1" applyFont="1" applyFill="1" applyBorder="1" applyAlignment="1">
      <alignment horizontal="center" vertical="center"/>
    </xf>
    <xf numFmtId="167" fontId="65" fillId="2" borderId="0" xfId="2" applyNumberFormat="1" applyFont="1" applyFill="1"/>
    <xf numFmtId="167" fontId="87" fillId="2" borderId="56" xfId="0" applyNumberFormat="1" applyFont="1" applyFill="1" applyBorder="1"/>
    <xf numFmtId="167" fontId="95" fillId="2" borderId="56" xfId="2" applyNumberFormat="1" applyFont="1" applyFill="1" applyBorder="1" applyAlignment="1">
      <alignment horizontal="center" vertical="center"/>
    </xf>
    <xf numFmtId="167" fontId="66" fillId="5" borderId="56" xfId="2" applyNumberFormat="1" applyFont="1" applyFill="1" applyBorder="1" applyAlignment="1">
      <alignment horizontal="center" vertical="center"/>
    </xf>
    <xf numFmtId="167" fontId="9" fillId="2" borderId="56" xfId="2" applyNumberFormat="1" applyFont="1" applyFill="1" applyBorder="1" applyAlignment="1">
      <alignment horizontal="center" vertical="center" wrapText="1"/>
    </xf>
    <xf numFmtId="167" fontId="65" fillId="2" borderId="73" xfId="0" applyNumberFormat="1" applyFont="1" applyFill="1" applyBorder="1" applyAlignment="1">
      <alignment horizontal="center"/>
    </xf>
    <xf numFmtId="167" fontId="99" fillId="2" borderId="60" xfId="2" quotePrefix="1" applyNumberFormat="1" applyFont="1" applyFill="1" applyBorder="1" applyAlignment="1">
      <alignment horizontal="center" vertical="center"/>
    </xf>
    <xf numFmtId="167" fontId="9" fillId="2" borderId="2" xfId="2" applyNumberFormat="1" applyFont="1" applyFill="1" applyBorder="1" applyAlignment="1">
      <alignment horizontal="center" vertical="center" wrapText="1"/>
    </xf>
    <xf numFmtId="167" fontId="99" fillId="2" borderId="2" xfId="2" quotePrefix="1" applyNumberFormat="1" applyFont="1" applyFill="1" applyBorder="1" applyAlignment="1">
      <alignment horizontal="center" vertical="center"/>
    </xf>
    <xf numFmtId="167" fontId="8" fillId="5" borderId="2" xfId="2" applyNumberFormat="1" applyFont="1" applyFill="1" applyBorder="1" applyAlignment="1">
      <alignment vertical="center" wrapText="1"/>
    </xf>
    <xf numFmtId="49" fontId="75" fillId="2" borderId="3" xfId="2" applyNumberFormat="1" applyFont="1" applyFill="1" applyBorder="1" applyAlignment="1">
      <alignment horizontal="center" vertical="center"/>
    </xf>
    <xf numFmtId="167" fontId="14" fillId="2" borderId="6" xfId="2" quotePrefix="1" applyNumberFormat="1" applyFont="1" applyFill="1" applyBorder="1" applyAlignment="1">
      <alignment horizontal="center" vertical="center"/>
    </xf>
    <xf numFmtId="167" fontId="87" fillId="2" borderId="77" xfId="0" applyNumberFormat="1" applyFont="1" applyFill="1" applyBorder="1"/>
    <xf numFmtId="167" fontId="64" fillId="2" borderId="0" xfId="0" applyNumberFormat="1" applyFont="1" applyFill="1"/>
    <xf numFmtId="167" fontId="66" fillId="2" borderId="4" xfId="2" quotePrefix="1" applyNumberFormat="1" applyFont="1" applyFill="1" applyBorder="1" applyAlignment="1">
      <alignment horizontal="center" vertical="center"/>
    </xf>
    <xf numFmtId="167" fontId="8" fillId="2" borderId="5" xfId="2" applyNumberFormat="1" applyFont="1" applyFill="1" applyBorder="1"/>
    <xf numFmtId="167" fontId="95" fillId="2" borderId="5" xfId="2" applyNumberFormat="1" applyFont="1" applyFill="1" applyBorder="1"/>
    <xf numFmtId="167" fontId="8" fillId="2" borderId="6" xfId="2" applyNumberFormat="1" applyFont="1" applyFill="1" applyBorder="1"/>
    <xf numFmtId="167" fontId="66" fillId="2" borderId="154" xfId="2" quotePrefix="1" applyNumberFormat="1" applyFont="1" applyFill="1" applyBorder="1" applyAlignment="1">
      <alignment horizontal="center" vertical="center"/>
    </xf>
    <xf numFmtId="167" fontId="66" fillId="2" borderId="27" xfId="2" quotePrefix="1" applyNumberFormat="1" applyFont="1" applyFill="1" applyBorder="1" applyAlignment="1">
      <alignment horizontal="center" vertical="center"/>
    </xf>
    <xf numFmtId="167" fontId="87" fillId="2" borderId="15" xfId="0" applyNumberFormat="1" applyFont="1" applyFill="1" applyBorder="1"/>
    <xf numFmtId="167" fontId="13" fillId="2" borderId="2" xfId="0" applyNumberFormat="1" applyFont="1" applyFill="1" applyBorder="1" applyAlignment="1">
      <alignment horizontal="center"/>
    </xf>
    <xf numFmtId="167" fontId="65" fillId="2" borderId="33" xfId="2" applyNumberFormat="1" applyFont="1" applyFill="1" applyBorder="1" applyAlignment="1">
      <alignment horizontal="center" vertical="center"/>
    </xf>
    <xf numFmtId="167" fontId="65" fillId="2" borderId="6" xfId="2" quotePrefix="1" applyNumberFormat="1" applyFont="1" applyFill="1" applyBorder="1" applyAlignment="1">
      <alignment horizontal="center" vertical="center"/>
    </xf>
    <xf numFmtId="167" fontId="112" fillId="2" borderId="0" xfId="0" applyNumberFormat="1" applyFont="1" applyFill="1"/>
    <xf numFmtId="41" fontId="0" fillId="0" borderId="0" xfId="1" applyFont="1"/>
    <xf numFmtId="41" fontId="0" fillId="0" borderId="0" xfId="0" applyNumberFormat="1"/>
    <xf numFmtId="167" fontId="0" fillId="0" borderId="0" xfId="0" applyNumberFormat="1"/>
    <xf numFmtId="166" fontId="42" fillId="2" borderId="0" xfId="0" applyNumberFormat="1" applyFont="1" applyFill="1"/>
    <xf numFmtId="0" fontId="32" fillId="2" borderId="0" xfId="0" applyFont="1" applyFill="1"/>
    <xf numFmtId="0" fontId="39" fillId="2" borderId="0" xfId="0" applyFont="1" applyFill="1"/>
    <xf numFmtId="0" fontId="113" fillId="2" borderId="0" xfId="0" applyFont="1" applyFill="1"/>
    <xf numFmtId="14" fontId="32" fillId="2" borderId="0" xfId="0" applyNumberFormat="1" applyFont="1" applyFill="1"/>
    <xf numFmtId="14" fontId="39" fillId="2" borderId="0" xfId="0" applyNumberFormat="1" applyFont="1" applyFill="1"/>
    <xf numFmtId="14" fontId="114" fillId="2" borderId="0" xfId="0" applyNumberFormat="1" applyFont="1" applyFill="1"/>
    <xf numFmtId="14" fontId="114" fillId="2" borderId="44" xfId="0" applyNumberFormat="1" applyFont="1" applyFill="1" applyBorder="1"/>
    <xf numFmtId="14" fontId="114" fillId="2" borderId="44" xfId="1" applyNumberFormat="1" applyFont="1" applyFill="1" applyBorder="1"/>
    <xf numFmtId="14" fontId="39" fillId="2" borderId="44" xfId="1" applyNumberFormat="1" applyFont="1" applyFill="1" applyBorder="1"/>
    <xf numFmtId="166" fontId="32" fillId="2" borderId="0" xfId="0" applyNumberFormat="1" applyFont="1" applyFill="1"/>
    <xf numFmtId="0" fontId="42" fillId="14" borderId="0" xfId="0" applyFont="1" applyFill="1"/>
    <xf numFmtId="0" fontId="32" fillId="14" borderId="0" xfId="0" applyFont="1" applyFill="1"/>
    <xf numFmtId="0" fontId="39" fillId="14" borderId="0" xfId="0" applyFont="1" applyFill="1"/>
    <xf numFmtId="0" fontId="113" fillId="14" borderId="0" xfId="0" applyFont="1" applyFill="1"/>
    <xf numFmtId="49" fontId="32" fillId="2" borderId="0" xfId="0" applyNumberFormat="1" applyFont="1" applyFill="1"/>
    <xf numFmtId="170" fontId="113" fillId="2" borderId="0" xfId="7" applyNumberFormat="1" applyFont="1" applyFill="1"/>
    <xf numFmtId="10" fontId="32" fillId="2" borderId="0" xfId="0" applyNumberFormat="1" applyFont="1" applyFill="1"/>
    <xf numFmtId="166" fontId="41" fillId="6" borderId="0" xfId="0" applyNumberFormat="1" applyFont="1" applyFill="1"/>
    <xf numFmtId="166" fontId="43" fillId="6" borderId="64" xfId="0" applyNumberFormat="1" applyFont="1" applyFill="1" applyBorder="1"/>
    <xf numFmtId="178" fontId="32" fillId="2" borderId="0" xfId="0" applyNumberFormat="1" applyFont="1" applyFill="1"/>
    <xf numFmtId="14" fontId="44" fillId="10" borderId="0" xfId="0" applyNumberFormat="1" applyFont="1" applyFill="1"/>
    <xf numFmtId="166" fontId="41" fillId="10" borderId="0" xfId="0" applyNumberFormat="1" applyFont="1" applyFill="1"/>
    <xf numFmtId="170" fontId="45" fillId="10" borderId="0" xfId="0" applyNumberFormat="1" applyFont="1" applyFill="1"/>
    <xf numFmtId="0" fontId="114" fillId="2" borderId="0" xfId="0" applyFont="1" applyFill="1"/>
    <xf numFmtId="41" fontId="115" fillId="2" borderId="0" xfId="1" applyFont="1" applyFill="1" applyBorder="1"/>
    <xf numFmtId="0" fontId="41" fillId="10" borderId="0" xfId="0" applyFont="1" applyFill="1"/>
    <xf numFmtId="0" fontId="39" fillId="10" borderId="0" xfId="0" applyFont="1" applyFill="1"/>
    <xf numFmtId="0" fontId="44" fillId="10" borderId="0" xfId="0" applyFont="1" applyFill="1"/>
    <xf numFmtId="166" fontId="51" fillId="10" borderId="0" xfId="0" applyNumberFormat="1" applyFont="1" applyFill="1"/>
    <xf numFmtId="166" fontId="49" fillId="6" borderId="2" xfId="0" applyNumberFormat="1" applyFont="1" applyFill="1" applyBorder="1" applyAlignment="1">
      <alignment horizontal="left"/>
    </xf>
    <xf numFmtId="14" fontId="37" fillId="6" borderId="2" xfId="0" applyNumberFormat="1" applyFont="1" applyFill="1" applyBorder="1" applyAlignment="1">
      <alignment horizontal="left"/>
    </xf>
    <xf numFmtId="166" fontId="37" fillId="6" borderId="2" xfId="0" applyNumberFormat="1" applyFont="1" applyFill="1" applyBorder="1" applyAlignment="1">
      <alignment horizontal="left"/>
    </xf>
    <xf numFmtId="14" fontId="49" fillId="6" borderId="2" xfId="0" applyNumberFormat="1" applyFont="1" applyFill="1" applyBorder="1" applyAlignment="1">
      <alignment horizontal="left"/>
    </xf>
    <xf numFmtId="166" fontId="53" fillId="6" borderId="2" xfId="0" applyNumberFormat="1" applyFont="1" applyFill="1" applyBorder="1" applyAlignment="1">
      <alignment horizontal="left"/>
    </xf>
    <xf numFmtId="166" fontId="20" fillId="6" borderId="2" xfId="0" applyNumberFormat="1" applyFont="1" applyFill="1" applyBorder="1" applyAlignment="1">
      <alignment horizontal="left"/>
    </xf>
    <xf numFmtId="166" fontId="19" fillId="6" borderId="2" xfId="0" applyNumberFormat="1" applyFont="1" applyFill="1" applyBorder="1" applyAlignment="1">
      <alignment horizontal="left"/>
    </xf>
    <xf numFmtId="166" fontId="37" fillId="6" borderId="7" xfId="0" applyNumberFormat="1" applyFont="1" applyFill="1" applyBorder="1" applyAlignment="1">
      <alignment horizontal="left"/>
    </xf>
    <xf numFmtId="170" fontId="37" fillId="6" borderId="7" xfId="0" applyNumberFormat="1" applyFont="1" applyFill="1" applyBorder="1" applyAlignment="1">
      <alignment horizontal="left"/>
    </xf>
    <xf numFmtId="166" fontId="49" fillId="6" borderId="7" xfId="0" applyNumberFormat="1" applyFont="1" applyFill="1" applyBorder="1" applyAlignment="1">
      <alignment horizontal="left"/>
    </xf>
    <xf numFmtId="166" fontId="49" fillId="6" borderId="23" xfId="0" applyNumberFormat="1" applyFont="1" applyFill="1" applyBorder="1" applyAlignment="1">
      <alignment horizontal="left"/>
    </xf>
    <xf numFmtId="14" fontId="49" fillId="6" borderId="23" xfId="0" applyNumberFormat="1" applyFont="1" applyFill="1" applyBorder="1" applyAlignment="1">
      <alignment horizontal="left"/>
    </xf>
    <xf numFmtId="166" fontId="37" fillId="6" borderId="23" xfId="0" applyNumberFormat="1" applyFont="1" applyFill="1" applyBorder="1" applyAlignment="1">
      <alignment horizontal="left"/>
    </xf>
    <xf numFmtId="166" fontId="49" fillId="6" borderId="74" xfId="0" applyNumberFormat="1" applyFont="1" applyFill="1" applyBorder="1" applyAlignment="1">
      <alignment horizontal="left"/>
    </xf>
    <xf numFmtId="14" fontId="49" fillId="6" borderId="75" xfId="0" applyNumberFormat="1" applyFont="1" applyFill="1" applyBorder="1" applyAlignment="1">
      <alignment horizontal="left"/>
    </xf>
    <xf numFmtId="166" fontId="49" fillId="6" borderId="75" xfId="0" applyNumberFormat="1" applyFont="1" applyFill="1" applyBorder="1" applyAlignment="1">
      <alignment horizontal="left"/>
    </xf>
    <xf numFmtId="166" fontId="37" fillId="6" borderId="76" xfId="0" applyNumberFormat="1" applyFont="1" applyFill="1" applyBorder="1" applyAlignment="1">
      <alignment horizontal="left"/>
    </xf>
    <xf numFmtId="166" fontId="53" fillId="6" borderId="23" xfId="0" applyNumberFormat="1" applyFont="1" applyFill="1" applyBorder="1" applyAlignment="1">
      <alignment horizontal="left"/>
    </xf>
    <xf numFmtId="166" fontId="53" fillId="6" borderId="7" xfId="0" applyNumberFormat="1" applyFont="1" applyFill="1" applyBorder="1" applyAlignment="1">
      <alignment horizontal="left"/>
    </xf>
    <xf numFmtId="14" fontId="37" fillId="6" borderId="75" xfId="0" applyNumberFormat="1" applyFont="1" applyFill="1" applyBorder="1" applyAlignment="1">
      <alignment horizontal="left"/>
    </xf>
    <xf numFmtId="166" fontId="37" fillId="6" borderId="75" xfId="0" applyNumberFormat="1" applyFont="1" applyFill="1" applyBorder="1" applyAlignment="1">
      <alignment horizontal="left"/>
    </xf>
    <xf numFmtId="166" fontId="20" fillId="6" borderId="76" xfId="0" applyNumberFormat="1" applyFont="1" applyFill="1" applyBorder="1" applyAlignment="1">
      <alignment horizontal="left"/>
    </xf>
    <xf numFmtId="166" fontId="20" fillId="6" borderId="75" xfId="0" applyNumberFormat="1" applyFont="1" applyFill="1" applyBorder="1" applyAlignment="1">
      <alignment horizontal="left"/>
    </xf>
    <xf numFmtId="166" fontId="49" fillId="6" borderId="74" xfId="0" applyNumberFormat="1" applyFont="1" applyFill="1" applyBorder="1" applyAlignment="1">
      <alignment horizontal="left" vertical="center"/>
    </xf>
    <xf numFmtId="166" fontId="49" fillId="6" borderId="75" xfId="0" applyNumberFormat="1" applyFont="1" applyFill="1" applyBorder="1" applyAlignment="1">
      <alignment horizontal="left" vertical="center"/>
    </xf>
    <xf numFmtId="166" fontId="49" fillId="6" borderId="76" xfId="0" applyNumberFormat="1" applyFont="1" applyFill="1" applyBorder="1" applyAlignment="1">
      <alignment horizontal="left" vertical="center"/>
    </xf>
    <xf numFmtId="166" fontId="49" fillId="6" borderId="0" xfId="0" applyNumberFormat="1" applyFont="1" applyFill="1" applyAlignment="1">
      <alignment horizontal="center" vertical="center"/>
    </xf>
    <xf numFmtId="166" fontId="49" fillId="6" borderId="0" xfId="0" applyNumberFormat="1" applyFont="1" applyFill="1" applyAlignment="1">
      <alignment horizontal="center" vertical="center" wrapText="1"/>
    </xf>
    <xf numFmtId="166" fontId="49" fillId="6" borderId="1" xfId="0" applyNumberFormat="1" applyFont="1" applyFill="1" applyBorder="1" applyAlignment="1">
      <alignment horizontal="left"/>
    </xf>
    <xf numFmtId="166" fontId="37" fillId="6" borderId="3" xfId="0" applyNumberFormat="1" applyFont="1" applyFill="1" applyBorder="1" applyAlignment="1">
      <alignment horizontal="left"/>
    </xf>
    <xf numFmtId="166" fontId="37" fillId="6" borderId="157" xfId="0" applyNumberFormat="1" applyFont="1" applyFill="1" applyBorder="1" applyAlignment="1">
      <alignment horizontal="left"/>
    </xf>
    <xf numFmtId="166" fontId="37" fillId="6" borderId="118" xfId="0" applyNumberFormat="1" applyFont="1" applyFill="1" applyBorder="1" applyAlignment="1">
      <alignment horizontal="left"/>
    </xf>
    <xf numFmtId="166" fontId="49" fillId="6" borderId="158" xfId="0" applyNumberFormat="1" applyFont="1" applyFill="1" applyBorder="1" applyAlignment="1">
      <alignment horizontal="left"/>
    </xf>
    <xf numFmtId="166" fontId="37" fillId="6" borderId="81" xfId="0" applyNumberFormat="1" applyFont="1" applyFill="1" applyBorder="1" applyAlignment="1">
      <alignment horizontal="left"/>
    </xf>
    <xf numFmtId="166" fontId="54" fillId="6" borderId="1" xfId="0" applyNumberFormat="1" applyFont="1" applyFill="1" applyBorder="1" applyAlignment="1">
      <alignment horizontal="left"/>
    </xf>
    <xf numFmtId="166" fontId="49" fillId="6" borderId="157" xfId="0" applyNumberFormat="1" applyFont="1" applyFill="1" applyBorder="1" applyAlignment="1">
      <alignment horizontal="left"/>
    </xf>
    <xf numFmtId="166" fontId="54" fillId="6" borderId="157" xfId="0" applyNumberFormat="1" applyFont="1" applyFill="1" applyBorder="1" applyAlignment="1">
      <alignment horizontal="left"/>
    </xf>
    <xf numFmtId="166" fontId="20" fillId="6" borderId="81" xfId="0" applyNumberFormat="1" applyFont="1" applyFill="1" applyBorder="1" applyAlignment="1">
      <alignment horizontal="left"/>
    </xf>
    <xf numFmtId="166" fontId="20" fillId="6" borderId="3" xfId="0" applyNumberFormat="1" applyFont="1" applyFill="1" applyBorder="1" applyAlignment="1">
      <alignment horizontal="left"/>
    </xf>
    <xf numFmtId="166" fontId="19" fillId="6" borderId="1" xfId="0" applyNumberFormat="1" applyFont="1" applyFill="1" applyBorder="1" applyAlignment="1">
      <alignment horizontal="left"/>
    </xf>
    <xf numFmtId="166" fontId="18" fillId="6" borderId="1" xfId="0" applyNumberFormat="1" applyFont="1" applyFill="1" applyBorder="1" applyAlignment="1">
      <alignment horizontal="left"/>
    </xf>
    <xf numFmtId="166" fontId="18" fillId="6" borderId="157" xfId="0" applyNumberFormat="1" applyFont="1" applyFill="1" applyBorder="1" applyAlignment="1">
      <alignment horizontal="left"/>
    </xf>
    <xf numFmtId="166" fontId="20" fillId="6" borderId="118" xfId="0" applyNumberFormat="1" applyFont="1" applyFill="1" applyBorder="1" applyAlignment="1">
      <alignment horizontal="left"/>
    </xf>
    <xf numFmtId="41" fontId="22" fillId="3" borderId="23" xfId="1" applyFont="1" applyFill="1" applyBorder="1" applyAlignment="1">
      <alignment horizontal="center" vertical="center"/>
    </xf>
    <xf numFmtId="167" fontId="10" fillId="3" borderId="2" xfId="2" applyNumberFormat="1" applyFont="1" applyFill="1" applyBorder="1" applyAlignment="1">
      <alignment horizontal="right" vertical="center"/>
    </xf>
    <xf numFmtId="166" fontId="49" fillId="7" borderId="2" xfId="0" applyNumberFormat="1" applyFont="1" applyFill="1" applyBorder="1" applyAlignment="1">
      <alignment horizontal="left"/>
    </xf>
    <xf numFmtId="166" fontId="37" fillId="7" borderId="7" xfId="0" applyNumberFormat="1" applyFont="1" applyFill="1" applyBorder="1" applyAlignment="1">
      <alignment horizontal="left"/>
    </xf>
    <xf numFmtId="166" fontId="20" fillId="7" borderId="75" xfId="0" applyNumberFormat="1" applyFont="1" applyFill="1" applyBorder="1" applyAlignment="1">
      <alignment horizontal="left"/>
    </xf>
    <xf numFmtId="166" fontId="20" fillId="7" borderId="2" xfId="0" applyNumberFormat="1" applyFont="1" applyFill="1" applyBorder="1" applyAlignment="1">
      <alignment horizontal="left"/>
    </xf>
    <xf numFmtId="167" fontId="73" fillId="15" borderId="19" xfId="0" applyNumberFormat="1" applyFont="1" applyFill="1" applyBorder="1" applyAlignment="1">
      <alignment horizontal="right" vertical="center"/>
    </xf>
    <xf numFmtId="167" fontId="73" fillId="15" borderId="69" xfId="0" applyNumberFormat="1" applyFont="1" applyFill="1" applyBorder="1" applyAlignment="1">
      <alignment horizontal="right" vertical="center"/>
    </xf>
    <xf numFmtId="167" fontId="81" fillId="15" borderId="19" xfId="0" applyNumberFormat="1" applyFont="1" applyFill="1" applyBorder="1" applyAlignment="1">
      <alignment horizontal="right" vertical="center"/>
    </xf>
    <xf numFmtId="167" fontId="81" fillId="15" borderId="69" xfId="0" applyNumberFormat="1" applyFont="1" applyFill="1" applyBorder="1" applyAlignment="1">
      <alignment horizontal="right" vertical="center"/>
    </xf>
    <xf numFmtId="167" fontId="81" fillId="16" borderId="24" xfId="0" applyNumberFormat="1" applyFont="1" applyFill="1" applyBorder="1" applyAlignment="1">
      <alignment vertical="center"/>
    </xf>
    <xf numFmtId="166" fontId="37" fillId="7" borderId="2" xfId="0" applyNumberFormat="1" applyFont="1" applyFill="1" applyBorder="1" applyAlignment="1">
      <alignment horizontal="left"/>
    </xf>
    <xf numFmtId="0" fontId="115" fillId="2" borderId="64" xfId="0" applyFont="1" applyFill="1" applyBorder="1"/>
    <xf numFmtId="166" fontId="46" fillId="10" borderId="26" xfId="0" applyNumberFormat="1" applyFont="1" applyFill="1" applyBorder="1" applyAlignment="1">
      <alignment horizontal="left"/>
    </xf>
    <xf numFmtId="173" fontId="51" fillId="10" borderId="79" xfId="0" applyNumberFormat="1" applyFont="1" applyFill="1" applyBorder="1"/>
    <xf numFmtId="0" fontId="115" fillId="2" borderId="90" xfId="0" applyFont="1" applyFill="1" applyBorder="1" applyAlignment="1">
      <alignment horizontal="center"/>
    </xf>
    <xf numFmtId="0" fontId="115" fillId="2" borderId="53" xfId="0" applyFont="1" applyFill="1" applyBorder="1" applyAlignment="1">
      <alignment horizontal="center"/>
    </xf>
    <xf numFmtId="0" fontId="38" fillId="10" borderId="0" xfId="0" applyFont="1" applyFill="1" applyAlignment="1">
      <alignment horizontal="center" vertical="center" wrapText="1"/>
    </xf>
    <xf numFmtId="0" fontId="40" fillId="10" borderId="0" xfId="0" applyFont="1" applyFill="1" applyAlignment="1">
      <alignment horizontal="center" vertical="center" wrapText="1"/>
    </xf>
    <xf numFmtId="166" fontId="37" fillId="10" borderId="0" xfId="0" applyNumberFormat="1" applyFont="1" applyFill="1"/>
    <xf numFmtId="166" fontId="47" fillId="10" borderId="0" xfId="0" applyNumberFormat="1" applyFont="1" applyFill="1"/>
    <xf numFmtId="166" fontId="49" fillId="10" borderId="0" xfId="0" applyNumberFormat="1" applyFont="1" applyFill="1" applyAlignment="1">
      <alignment horizontal="center" vertical="center"/>
    </xf>
    <xf numFmtId="166" fontId="37" fillId="10" borderId="0" xfId="0" applyNumberFormat="1" applyFont="1" applyFill="1" applyAlignment="1">
      <alignment horizontal="left"/>
    </xf>
    <xf numFmtId="166" fontId="20" fillId="10" borderId="0" xfId="0" applyNumberFormat="1" applyFont="1" applyFill="1" applyAlignment="1">
      <alignment horizontal="left"/>
    </xf>
    <xf numFmtId="166" fontId="49" fillId="10" borderId="0" xfId="0" applyNumberFormat="1" applyFont="1" applyFill="1" applyAlignment="1">
      <alignment horizontal="left" vertical="center"/>
    </xf>
    <xf numFmtId="0" fontId="0" fillId="14" borderId="0" xfId="0" applyFill="1"/>
    <xf numFmtId="41" fontId="118" fillId="2" borderId="0" xfId="1" applyFont="1" applyFill="1"/>
    <xf numFmtId="171" fontId="115" fillId="2" borderId="78" xfId="0" applyNumberFormat="1" applyFont="1" applyFill="1" applyBorder="1"/>
    <xf numFmtId="166" fontId="45" fillId="6" borderId="24" xfId="0" applyNumberFormat="1" applyFont="1" applyFill="1" applyBorder="1"/>
    <xf numFmtId="0" fontId="44" fillId="17" borderId="65" xfId="0" applyFont="1" applyFill="1" applyBorder="1"/>
    <xf numFmtId="0" fontId="44" fillId="17" borderId="44" xfId="0" applyFont="1" applyFill="1" applyBorder="1"/>
    <xf numFmtId="166" fontId="44" fillId="17" borderId="66" xfId="0" applyNumberFormat="1" applyFont="1" applyFill="1" applyBorder="1"/>
    <xf numFmtId="0" fontId="41" fillId="16" borderId="0" xfId="0" applyFont="1" applyFill="1"/>
    <xf numFmtId="0" fontId="47" fillId="16" borderId="0" xfId="0" applyFont="1" applyFill="1" applyAlignment="1">
      <alignment horizontal="center"/>
    </xf>
    <xf numFmtId="167" fontId="21" fillId="3" borderId="144" xfId="0" applyNumberFormat="1" applyFont="1" applyFill="1" applyBorder="1" applyAlignment="1">
      <alignment horizontal="left" vertical="center" wrapText="1"/>
    </xf>
    <xf numFmtId="0" fontId="60" fillId="3" borderId="57" xfId="4" applyFont="1" applyFill="1" applyBorder="1" applyAlignment="1">
      <alignment horizontal="center" vertical="center"/>
    </xf>
    <xf numFmtId="167" fontId="13" fillId="3" borderId="2" xfId="2" applyNumberFormat="1" applyFont="1" applyFill="1" applyBorder="1" applyAlignment="1">
      <alignment horizontal="right" vertical="center"/>
    </xf>
    <xf numFmtId="179" fontId="0" fillId="0" borderId="0" xfId="1" applyNumberFormat="1" applyFont="1"/>
    <xf numFmtId="0" fontId="0" fillId="0" borderId="2" xfId="0" applyBorder="1"/>
    <xf numFmtId="41" fontId="0" fillId="0" borderId="2" xfId="1" applyFont="1" applyBorder="1"/>
    <xf numFmtId="0" fontId="0" fillId="0" borderId="7" xfId="0" applyBorder="1"/>
    <xf numFmtId="41" fontId="0" fillId="0" borderId="7" xfId="1" applyFont="1" applyBorder="1"/>
    <xf numFmtId="41" fontId="0" fillId="2" borderId="0" xfId="0" applyNumberFormat="1" applyFill="1"/>
    <xf numFmtId="0" fontId="1" fillId="2" borderId="8" xfId="0" applyFont="1" applyFill="1" applyBorder="1"/>
    <xf numFmtId="41" fontId="1" fillId="2" borderId="9" xfId="1" applyFont="1" applyFill="1" applyBorder="1"/>
    <xf numFmtId="0" fontId="1" fillId="2" borderId="1" xfId="0" applyFont="1" applyFill="1" applyBorder="1"/>
    <xf numFmtId="41" fontId="1" fillId="2" borderId="2" xfId="1" applyFont="1" applyFill="1" applyBorder="1"/>
    <xf numFmtId="41" fontId="1" fillId="2" borderId="3" xfId="1" applyFont="1" applyFill="1" applyBorder="1"/>
    <xf numFmtId="0" fontId="1" fillId="2" borderId="4" xfId="0" applyFont="1" applyFill="1" applyBorder="1"/>
    <xf numFmtId="41" fontId="1" fillId="2" borderId="5" xfId="1" applyFont="1" applyFill="1" applyBorder="1"/>
    <xf numFmtId="41" fontId="1" fillId="2" borderId="6" xfId="1" applyFont="1" applyFill="1" applyBorder="1"/>
    <xf numFmtId="0" fontId="1" fillId="2" borderId="0" xfId="0" applyFont="1" applyFill="1"/>
    <xf numFmtId="41" fontId="1" fillId="2" borderId="0" xfId="1" applyFont="1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178" fontId="0" fillId="0" borderId="6" xfId="0" applyNumberFormat="1" applyBorder="1"/>
    <xf numFmtId="0" fontId="0" fillId="0" borderId="158" xfId="0" applyBorder="1"/>
    <xf numFmtId="0" fontId="0" fillId="0" borderId="81" xfId="0" applyBorder="1"/>
    <xf numFmtId="0" fontId="119" fillId="0" borderId="74" xfId="0" applyFont="1" applyBorder="1" applyAlignment="1">
      <alignment horizontal="center"/>
    </xf>
    <xf numFmtId="0" fontId="119" fillId="0" borderId="76" xfId="0" applyFont="1" applyBorder="1" applyAlignment="1">
      <alignment horizontal="center"/>
    </xf>
    <xf numFmtId="0" fontId="0" fillId="14" borderId="1" xfId="0" applyFill="1" applyBorder="1"/>
    <xf numFmtId="0" fontId="0" fillId="14" borderId="3" xfId="0" applyFill="1" applyBorder="1"/>
    <xf numFmtId="41" fontId="20" fillId="2" borderId="0" xfId="0" applyNumberFormat="1" applyFont="1" applyFill="1"/>
    <xf numFmtId="0" fontId="119" fillId="0" borderId="2" xfId="0" applyFont="1" applyBorder="1" applyAlignment="1">
      <alignment horizontal="center"/>
    </xf>
    <xf numFmtId="178" fontId="0" fillId="0" borderId="2" xfId="0" applyNumberFormat="1" applyBorder="1"/>
    <xf numFmtId="41" fontId="0" fillId="2" borderId="2" xfId="1" applyFont="1" applyFill="1" applyBorder="1"/>
    <xf numFmtId="41" fontId="0" fillId="2" borderId="2" xfId="0" applyNumberFormat="1" applyFill="1" applyBorder="1"/>
    <xf numFmtId="41" fontId="0" fillId="0" borderId="2" xfId="0" applyNumberFormat="1" applyBorder="1"/>
    <xf numFmtId="0" fontId="1" fillId="0" borderId="2" xfId="0" applyFont="1" applyBorder="1"/>
    <xf numFmtId="41" fontId="1" fillId="0" borderId="2" xfId="1" applyFont="1" applyBorder="1"/>
    <xf numFmtId="41" fontId="1" fillId="0" borderId="2" xfId="0" applyNumberFormat="1" applyFont="1" applyBorder="1"/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41" fontId="1" fillId="0" borderId="2" xfId="1" applyFont="1" applyBorder="1" applyAlignment="1">
      <alignment horizontal="center"/>
    </xf>
    <xf numFmtId="41" fontId="73" fillId="15" borderId="19" xfId="0" applyNumberFormat="1" applyFont="1" applyFill="1" applyBorder="1" applyAlignment="1">
      <alignment horizontal="right" vertical="center"/>
    </xf>
    <xf numFmtId="41" fontId="0" fillId="2" borderId="0" xfId="1" applyFont="1" applyFill="1"/>
    <xf numFmtId="166" fontId="1" fillId="2" borderId="0" xfId="0" applyNumberFormat="1" applyFont="1" applyFill="1"/>
    <xf numFmtId="0" fontId="16" fillId="10" borderId="0" xfId="0" applyFont="1" applyFill="1"/>
    <xf numFmtId="0" fontId="17" fillId="10" borderId="0" xfId="0" applyFont="1" applyFill="1"/>
    <xf numFmtId="0" fontId="21" fillId="10" borderId="0" xfId="0" applyFont="1" applyFill="1"/>
    <xf numFmtId="180" fontId="21" fillId="10" borderId="0" xfId="0" applyNumberFormat="1" applyFont="1" applyFill="1"/>
    <xf numFmtId="0" fontId="18" fillId="10" borderId="0" xfId="0" applyFont="1" applyFill="1"/>
    <xf numFmtId="0" fontId="22" fillId="10" borderId="0" xfId="0" applyFont="1" applyFill="1"/>
    <xf numFmtId="180" fontId="22" fillId="10" borderId="0" xfId="0" applyNumberFormat="1" applyFont="1" applyFill="1"/>
    <xf numFmtId="0" fontId="23" fillId="10" borderId="0" xfId="0" applyFont="1" applyFill="1"/>
    <xf numFmtId="0" fontId="22" fillId="10" borderId="0" xfId="0" applyFont="1" applyFill="1" applyAlignment="1">
      <alignment horizontal="center"/>
    </xf>
    <xf numFmtId="164" fontId="21" fillId="10" borderId="0" xfId="0" applyNumberFormat="1" applyFont="1" applyFill="1"/>
    <xf numFmtId="166" fontId="21" fillId="10" borderId="0" xfId="0" applyNumberFormat="1" applyFont="1" applyFill="1"/>
    <xf numFmtId="0" fontId="28" fillId="2" borderId="0" xfId="0" applyFont="1" applyFill="1"/>
    <xf numFmtId="166" fontId="0" fillId="2" borderId="159" xfId="0" applyNumberFormat="1" applyFill="1" applyBorder="1"/>
    <xf numFmtId="0" fontId="24" fillId="10" borderId="0" xfId="0" applyFont="1" applyFill="1"/>
    <xf numFmtId="180" fontId="24" fillId="10" borderId="0" xfId="0" applyNumberFormat="1" applyFont="1" applyFill="1"/>
    <xf numFmtId="0" fontId="22" fillId="10" borderId="44" xfId="0" applyFont="1" applyFill="1" applyBorder="1"/>
    <xf numFmtId="180" fontId="22" fillId="10" borderId="44" xfId="0" applyNumberFormat="1" applyFont="1" applyFill="1" applyBorder="1"/>
    <xf numFmtId="9" fontId="0" fillId="2" borderId="0" xfId="0" applyNumberFormat="1" applyFill="1"/>
    <xf numFmtId="0" fontId="25" fillId="10" borderId="0" xfId="0" applyFont="1" applyFill="1"/>
    <xf numFmtId="0" fontId="26" fillId="10" borderId="0" xfId="0" applyFont="1" applyFill="1"/>
    <xf numFmtId="166" fontId="21" fillId="10" borderId="0" xfId="0" applyNumberFormat="1" applyFont="1" applyFill="1" applyAlignment="1">
      <alignment horizontal="left"/>
    </xf>
    <xf numFmtId="166" fontId="28" fillId="10" borderId="0" xfId="0" applyNumberFormat="1" applyFont="1" applyFill="1"/>
    <xf numFmtId="0" fontId="27" fillId="10" borderId="0" xfId="0" applyFont="1" applyFill="1"/>
    <xf numFmtId="166" fontId="24" fillId="10" borderId="0" xfId="0" applyNumberFormat="1" applyFont="1" applyFill="1"/>
    <xf numFmtId="164" fontId="27" fillId="10" borderId="0" xfId="0" applyNumberFormat="1" applyFont="1" applyFill="1"/>
    <xf numFmtId="166" fontId="22" fillId="10" borderId="44" xfId="0" applyNumberFormat="1" applyFont="1" applyFill="1" applyBorder="1"/>
    <xf numFmtId="164" fontId="22" fillId="10" borderId="0" xfId="0" applyNumberFormat="1" applyFont="1" applyFill="1"/>
    <xf numFmtId="9" fontId="22" fillId="10" borderId="0" xfId="0" applyNumberFormat="1" applyFont="1" applyFill="1"/>
    <xf numFmtId="169" fontId="21" fillId="10" borderId="0" xfId="0" applyNumberFormat="1" applyFont="1" applyFill="1"/>
    <xf numFmtId="166" fontId="22" fillId="10" borderId="0" xfId="0" applyNumberFormat="1" applyFont="1" applyFill="1"/>
    <xf numFmtId="14" fontId="21" fillId="10" borderId="0" xfId="0" applyNumberFormat="1" applyFont="1" applyFill="1"/>
    <xf numFmtId="177" fontId="0" fillId="2" borderId="0" xfId="0" applyNumberFormat="1" applyFill="1"/>
    <xf numFmtId="170" fontId="22" fillId="10" borderId="0" xfId="0" applyNumberFormat="1" applyFont="1" applyFill="1"/>
    <xf numFmtId="180" fontId="28" fillId="2" borderId="0" xfId="0" applyNumberFormat="1" applyFont="1" applyFill="1"/>
    <xf numFmtId="180" fontId="0" fillId="2" borderId="0" xfId="0" applyNumberFormat="1" applyFill="1"/>
    <xf numFmtId="175" fontId="22" fillId="2" borderId="0" xfId="1" applyNumberFormat="1" applyFont="1" applyFill="1" applyBorder="1"/>
    <xf numFmtId="175" fontId="22" fillId="2" borderId="0" xfId="1" applyNumberFormat="1" applyFont="1" applyFill="1" applyBorder="1" applyAlignment="1">
      <alignment wrapText="1"/>
    </xf>
    <xf numFmtId="0" fontId="22" fillId="10" borderId="0" xfId="0" applyFont="1" applyFill="1" applyAlignment="1">
      <alignment horizontal="center" wrapText="1"/>
    </xf>
    <xf numFmtId="0" fontId="21" fillId="10" borderId="0" xfId="0" applyFont="1" applyFill="1" applyAlignment="1">
      <alignment horizontal="center" wrapText="1"/>
    </xf>
    <xf numFmtId="0" fontId="32" fillId="2" borderId="0" xfId="0" applyFont="1" applyFill="1" applyAlignment="1">
      <alignment horizontal="center" vertical="center"/>
    </xf>
    <xf numFmtId="0" fontId="35" fillId="9" borderId="0" xfId="0" applyFont="1" applyFill="1" applyAlignment="1">
      <alignment horizontal="center" vertical="center" wrapText="1"/>
    </xf>
    <xf numFmtId="0" fontId="28" fillId="9" borderId="0" xfId="0" applyFont="1" applyFill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40" fillId="6" borderId="47" xfId="0" applyFont="1" applyFill="1" applyBorder="1" applyAlignment="1">
      <alignment horizontal="center" vertical="center" wrapText="1"/>
    </xf>
    <xf numFmtId="0" fontId="38" fillId="6" borderId="47" xfId="0" applyFont="1" applyFill="1" applyBorder="1" applyAlignment="1">
      <alignment horizontal="center" vertical="center" wrapText="1"/>
    </xf>
    <xf numFmtId="0" fontId="48" fillId="8" borderId="51" xfId="0" applyFont="1" applyFill="1" applyBorder="1" applyAlignment="1">
      <alignment horizontal="center" vertical="center" wrapText="1"/>
    </xf>
    <xf numFmtId="0" fontId="48" fillId="8" borderId="52" xfId="0" applyFont="1" applyFill="1" applyBorder="1" applyAlignment="1">
      <alignment horizontal="center" vertical="center" wrapText="1"/>
    </xf>
    <xf numFmtId="0" fontId="48" fillId="8" borderId="53" xfId="0" applyFont="1" applyFill="1" applyBorder="1" applyAlignment="1">
      <alignment horizontal="center" vertical="center" wrapText="1"/>
    </xf>
    <xf numFmtId="0" fontId="48" fillId="8" borderId="48" xfId="0" applyFont="1" applyFill="1" applyBorder="1" applyAlignment="1">
      <alignment horizontal="center" vertical="center" wrapText="1"/>
    </xf>
    <xf numFmtId="0" fontId="48" fillId="8" borderId="54" xfId="0" applyFont="1" applyFill="1" applyBorder="1" applyAlignment="1">
      <alignment horizontal="center" vertical="center" wrapText="1"/>
    </xf>
    <xf numFmtId="0" fontId="48" fillId="8" borderId="55" xfId="0" applyFont="1" applyFill="1" applyBorder="1" applyAlignment="1">
      <alignment horizontal="center" vertical="center" wrapText="1"/>
    </xf>
    <xf numFmtId="0" fontId="49" fillId="8" borderId="56" xfId="0" applyFont="1" applyFill="1" applyBorder="1" applyAlignment="1">
      <alignment horizontal="center" vertical="center" wrapText="1"/>
    </xf>
    <xf numFmtId="0" fontId="49" fillId="8" borderId="57" xfId="0" applyFont="1" applyFill="1" applyBorder="1" applyAlignment="1">
      <alignment horizontal="center" vertical="center" wrapText="1"/>
    </xf>
    <xf numFmtId="0" fontId="49" fillId="8" borderId="58" xfId="0" applyFont="1" applyFill="1" applyBorder="1" applyAlignment="1">
      <alignment horizontal="center" vertical="center" wrapText="1"/>
    </xf>
    <xf numFmtId="0" fontId="50" fillId="8" borderId="56" xfId="0" applyFont="1" applyFill="1" applyBorder="1" applyAlignment="1">
      <alignment horizontal="center" vertical="center" wrapText="1"/>
    </xf>
    <xf numFmtId="0" fontId="50" fillId="8" borderId="57" xfId="0" applyFont="1" applyFill="1" applyBorder="1" applyAlignment="1">
      <alignment horizontal="center" vertical="center" wrapText="1"/>
    </xf>
    <xf numFmtId="0" fontId="50" fillId="8" borderId="58" xfId="0" applyFont="1" applyFill="1" applyBorder="1" applyAlignment="1">
      <alignment horizontal="center" vertical="center" wrapText="1"/>
    </xf>
    <xf numFmtId="0" fontId="38" fillId="8" borderId="60" xfId="0" applyFont="1" applyFill="1" applyBorder="1" applyAlignment="1">
      <alignment horizontal="center" vertical="center" wrapText="1"/>
    </xf>
    <xf numFmtId="0" fontId="38" fillId="8" borderId="61" xfId="0" applyFont="1" applyFill="1" applyBorder="1" applyAlignment="1">
      <alignment horizontal="center" vertical="center" wrapText="1"/>
    </xf>
    <xf numFmtId="0" fontId="38" fillId="8" borderId="62" xfId="0" applyFont="1" applyFill="1" applyBorder="1" applyAlignment="1">
      <alignment horizontal="center" vertical="center" wrapText="1"/>
    </xf>
    <xf numFmtId="167" fontId="15" fillId="3" borderId="17" xfId="2" applyNumberFormat="1" applyFont="1" applyFill="1" applyBorder="1" applyAlignment="1">
      <alignment horizontal="center" vertical="center" textRotation="90" wrapText="1"/>
    </xf>
    <xf numFmtId="167" fontId="15" fillId="3" borderId="21" xfId="2" applyNumberFormat="1" applyFont="1" applyFill="1" applyBorder="1" applyAlignment="1">
      <alignment horizontal="center" vertical="center" textRotation="90" wrapText="1"/>
    </xf>
    <xf numFmtId="167" fontId="15" fillId="3" borderId="39" xfId="2" applyNumberFormat="1" applyFont="1" applyFill="1" applyBorder="1" applyAlignment="1">
      <alignment horizontal="center" vertical="center" textRotation="90" wrapText="1"/>
    </xf>
    <xf numFmtId="167" fontId="5" fillId="3" borderId="11" xfId="0" applyNumberFormat="1" applyFont="1" applyFill="1" applyBorder="1" applyAlignment="1">
      <alignment horizontal="center" vertical="center"/>
    </xf>
    <xf numFmtId="167" fontId="5" fillId="3" borderId="12" xfId="0" applyNumberFormat="1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167" fontId="5" fillId="3" borderId="14" xfId="0" applyNumberFormat="1" applyFont="1" applyFill="1" applyBorder="1" applyAlignment="1">
      <alignment horizontal="center" vertical="center"/>
    </xf>
    <xf numFmtId="167" fontId="5" fillId="3" borderId="15" xfId="0" applyNumberFormat="1" applyFont="1" applyFill="1" applyBorder="1" applyAlignment="1">
      <alignment horizontal="center" vertical="center"/>
    </xf>
    <xf numFmtId="167" fontId="5" fillId="3" borderId="16" xfId="0" applyNumberFormat="1" applyFont="1" applyFill="1" applyBorder="1" applyAlignment="1">
      <alignment horizontal="center" vertical="center"/>
    </xf>
    <xf numFmtId="167" fontId="7" fillId="3" borderId="17" xfId="2" applyNumberFormat="1" applyFont="1" applyFill="1" applyBorder="1" applyAlignment="1">
      <alignment horizontal="center" vertical="center" textRotation="90" wrapText="1"/>
    </xf>
    <xf numFmtId="167" fontId="7" fillId="3" borderId="21" xfId="2" applyNumberFormat="1" applyFont="1" applyFill="1" applyBorder="1" applyAlignment="1">
      <alignment horizontal="center" vertical="center" textRotation="90" wrapText="1"/>
    </xf>
    <xf numFmtId="167" fontId="7" fillId="3" borderId="14" xfId="2" applyNumberFormat="1" applyFont="1" applyFill="1" applyBorder="1" applyAlignment="1">
      <alignment horizontal="center" vertical="center" textRotation="90" wrapText="1"/>
    </xf>
    <xf numFmtId="167" fontId="12" fillId="3" borderId="30" xfId="2" applyNumberFormat="1" applyFont="1" applyFill="1" applyBorder="1" applyAlignment="1">
      <alignment horizontal="center" vertical="center" textRotation="90" wrapText="1"/>
    </xf>
    <xf numFmtId="167" fontId="12" fillId="3" borderId="32" xfId="2" applyNumberFormat="1" applyFont="1" applyFill="1" applyBorder="1" applyAlignment="1">
      <alignment horizontal="center" vertical="center" textRotation="90" wrapText="1"/>
    </xf>
    <xf numFmtId="167" fontId="12" fillId="3" borderId="35" xfId="2" applyNumberFormat="1" applyFont="1" applyFill="1" applyBorder="1" applyAlignment="1">
      <alignment horizontal="center" vertical="center" textRotation="90" wrapText="1"/>
    </xf>
    <xf numFmtId="167" fontId="13" fillId="3" borderId="17" xfId="2" applyNumberFormat="1" applyFont="1" applyFill="1" applyBorder="1" applyAlignment="1">
      <alignment horizontal="center" vertical="center" textRotation="90" wrapText="1"/>
    </xf>
    <xf numFmtId="167" fontId="13" fillId="3" borderId="21" xfId="2" applyNumberFormat="1" applyFont="1" applyFill="1" applyBorder="1" applyAlignment="1">
      <alignment horizontal="center" vertical="center" textRotation="90" wrapText="1"/>
    </xf>
    <xf numFmtId="167" fontId="13" fillId="3" borderId="14" xfId="2" applyNumberFormat="1" applyFont="1" applyFill="1" applyBorder="1" applyAlignment="1">
      <alignment horizontal="center" vertical="center" textRotation="90" wrapText="1"/>
    </xf>
    <xf numFmtId="167" fontId="14" fillId="3" borderId="17" xfId="2" applyNumberFormat="1" applyFont="1" applyFill="1" applyBorder="1" applyAlignment="1">
      <alignment horizontal="center" vertical="center" textRotation="90"/>
    </xf>
    <xf numFmtId="167" fontId="14" fillId="3" borderId="21" xfId="2" applyNumberFormat="1" applyFont="1" applyFill="1" applyBorder="1" applyAlignment="1">
      <alignment horizontal="center" vertical="center" textRotation="90"/>
    </xf>
    <xf numFmtId="167" fontId="14" fillId="3" borderId="14" xfId="2" applyNumberFormat="1" applyFont="1" applyFill="1" applyBorder="1" applyAlignment="1">
      <alignment horizontal="center" vertical="center" textRotation="90"/>
    </xf>
    <xf numFmtId="167" fontId="72" fillId="3" borderId="51" xfId="0" applyNumberFormat="1" applyFont="1" applyFill="1" applyBorder="1" applyAlignment="1">
      <alignment horizontal="center" vertical="center" wrapText="1"/>
    </xf>
    <xf numFmtId="167" fontId="72" fillId="3" borderId="77" xfId="0" applyNumberFormat="1" applyFont="1" applyFill="1" applyBorder="1" applyAlignment="1">
      <alignment horizontal="center" vertical="center" wrapText="1"/>
    </xf>
    <xf numFmtId="167" fontId="72" fillId="3" borderId="78" xfId="0" applyNumberFormat="1" applyFont="1" applyFill="1" applyBorder="1" applyAlignment="1">
      <alignment horizontal="center" vertical="center" wrapText="1"/>
    </xf>
    <xf numFmtId="167" fontId="72" fillId="3" borderId="26" xfId="0" applyNumberFormat="1" applyFont="1" applyFill="1" applyBorder="1" applyAlignment="1">
      <alignment horizontal="center" vertical="center" wrapText="1"/>
    </xf>
    <xf numFmtId="167" fontId="72" fillId="3" borderId="15" xfId="0" applyNumberFormat="1" applyFont="1" applyFill="1" applyBorder="1" applyAlignment="1">
      <alignment horizontal="center" vertical="center" wrapText="1"/>
    </xf>
    <xf numFmtId="167" fontId="72" fillId="3" borderId="79" xfId="0" applyNumberFormat="1" applyFont="1" applyFill="1" applyBorder="1" applyAlignment="1">
      <alignment horizontal="center" vertical="center" wrapText="1"/>
    </xf>
    <xf numFmtId="167" fontId="69" fillId="3" borderId="51" xfId="0" applyNumberFormat="1" applyFont="1" applyFill="1" applyBorder="1" applyAlignment="1">
      <alignment horizontal="center" vertical="center" textRotation="90"/>
    </xf>
    <xf numFmtId="167" fontId="69" fillId="3" borderId="53" xfId="0" applyNumberFormat="1" applyFont="1" applyFill="1" applyBorder="1" applyAlignment="1">
      <alignment horizontal="center" vertical="center" textRotation="90"/>
    </xf>
    <xf numFmtId="167" fontId="69" fillId="3" borderId="26" xfId="0" applyNumberFormat="1" applyFont="1" applyFill="1" applyBorder="1" applyAlignment="1">
      <alignment horizontal="center" vertical="center" textRotation="90"/>
    </xf>
    <xf numFmtId="167" fontId="59" fillId="2" borderId="33" xfId="0" applyNumberFormat="1" applyFont="1" applyFill="1" applyBorder="1" applyAlignment="1">
      <alignment horizontal="left" vertical="center"/>
    </xf>
    <xf numFmtId="167" fontId="59" fillId="2" borderId="69" xfId="0" applyNumberFormat="1" applyFont="1" applyFill="1" applyBorder="1" applyAlignment="1">
      <alignment horizontal="left" vertical="center"/>
    </xf>
    <xf numFmtId="167" fontId="59" fillId="2" borderId="49" xfId="0" applyNumberFormat="1" applyFont="1" applyFill="1" applyBorder="1" applyAlignment="1">
      <alignment horizontal="left" vertical="center"/>
    </xf>
    <xf numFmtId="167" fontId="59" fillId="2" borderId="33" xfId="0" applyNumberFormat="1" applyFont="1" applyFill="1" applyBorder="1" applyAlignment="1">
      <alignment horizontal="left" vertical="center" wrapText="1"/>
    </xf>
    <xf numFmtId="167" fontId="59" fillId="2" borderId="69" xfId="0" applyNumberFormat="1" applyFont="1" applyFill="1" applyBorder="1" applyAlignment="1">
      <alignment horizontal="left" vertical="center" wrapText="1"/>
    </xf>
    <xf numFmtId="167" fontId="59" fillId="2" borderId="49" xfId="0" applyNumberFormat="1" applyFont="1" applyFill="1" applyBorder="1" applyAlignment="1">
      <alignment horizontal="left" vertical="center" wrapText="1"/>
    </xf>
    <xf numFmtId="167" fontId="59" fillId="2" borderId="33" xfId="0" applyNumberFormat="1" applyFont="1" applyFill="1" applyBorder="1" applyAlignment="1">
      <alignment vertical="center" wrapText="1"/>
    </xf>
    <xf numFmtId="167" fontId="68" fillId="2" borderId="69" xfId="0" applyNumberFormat="1" applyFont="1" applyFill="1" applyBorder="1" applyAlignment="1">
      <alignment vertical="center" wrapText="1"/>
    </xf>
    <xf numFmtId="167" fontId="68" fillId="2" borderId="49" xfId="0" applyNumberFormat="1" applyFont="1" applyFill="1" applyBorder="1" applyAlignment="1">
      <alignment vertical="center" wrapText="1"/>
    </xf>
    <xf numFmtId="167" fontId="69" fillId="2" borderId="85" xfId="0" applyNumberFormat="1" applyFont="1" applyFill="1" applyBorder="1" applyAlignment="1">
      <alignment vertical="center" wrapText="1"/>
    </xf>
    <xf numFmtId="167" fontId="68" fillId="2" borderId="86" xfId="0" applyNumberFormat="1" applyFont="1" applyFill="1" applyBorder="1" applyAlignment="1">
      <alignment vertical="center" wrapText="1"/>
    </xf>
    <xf numFmtId="167" fontId="68" fillId="2" borderId="87" xfId="0" applyNumberFormat="1" applyFont="1" applyFill="1" applyBorder="1" applyAlignment="1">
      <alignment vertical="center" wrapText="1"/>
    </xf>
    <xf numFmtId="167" fontId="59" fillId="2" borderId="80" xfId="0" applyNumberFormat="1" applyFont="1" applyFill="1" applyBorder="1" applyAlignment="1">
      <alignment horizontal="left" vertical="center" wrapText="1"/>
    </xf>
    <xf numFmtId="167" fontId="59" fillId="2" borderId="19" xfId="0" applyNumberFormat="1" applyFont="1" applyFill="1" applyBorder="1" applyAlignment="1">
      <alignment horizontal="left" vertical="center" wrapText="1"/>
    </xf>
    <xf numFmtId="167" fontId="59" fillId="2" borderId="59" xfId="0" applyNumberFormat="1" applyFont="1" applyFill="1" applyBorder="1" applyAlignment="1">
      <alignment horizontal="left" vertical="center" wrapText="1"/>
    </xf>
    <xf numFmtId="167" fontId="69" fillId="2" borderId="85" xfId="0" applyNumberFormat="1" applyFont="1" applyFill="1" applyBorder="1" applyAlignment="1">
      <alignment horizontal="left" vertical="center" wrapText="1"/>
    </xf>
    <xf numFmtId="167" fontId="69" fillId="2" borderId="86" xfId="0" applyNumberFormat="1" applyFont="1" applyFill="1" applyBorder="1" applyAlignment="1">
      <alignment horizontal="left" vertical="center" wrapText="1"/>
    </xf>
    <xf numFmtId="167" fontId="69" fillId="2" borderId="87" xfId="0" applyNumberFormat="1" applyFont="1" applyFill="1" applyBorder="1" applyAlignment="1">
      <alignment horizontal="left" vertical="center" wrapText="1"/>
    </xf>
    <xf numFmtId="167" fontId="59" fillId="2" borderId="73" xfId="0" applyNumberFormat="1" applyFont="1" applyFill="1" applyBorder="1" applyAlignment="1">
      <alignment horizontal="left" vertical="center" wrapText="1"/>
    </xf>
    <xf numFmtId="167" fontId="59" fillId="2" borderId="24" xfId="0" applyNumberFormat="1" applyFont="1" applyFill="1" applyBorder="1" applyAlignment="1">
      <alignment horizontal="left" vertical="center" wrapText="1"/>
    </xf>
    <xf numFmtId="167" fontId="59" fillId="2" borderId="50" xfId="0" applyNumberFormat="1" applyFont="1" applyFill="1" applyBorder="1" applyAlignment="1">
      <alignment horizontal="left" vertical="center" wrapText="1"/>
    </xf>
    <xf numFmtId="167" fontId="59" fillId="2" borderId="28" xfId="0" applyNumberFormat="1" applyFont="1" applyFill="1" applyBorder="1" applyAlignment="1">
      <alignment vertical="center" wrapText="1"/>
    </xf>
    <xf numFmtId="167" fontId="59" fillId="2" borderId="45" xfId="0" applyNumberFormat="1" applyFont="1" applyFill="1" applyBorder="1" applyAlignment="1">
      <alignment vertical="center" wrapText="1"/>
    </xf>
    <xf numFmtId="167" fontId="59" fillId="2" borderId="63" xfId="0" applyNumberFormat="1" applyFont="1" applyFill="1" applyBorder="1" applyAlignment="1">
      <alignment vertical="center" wrapText="1"/>
    </xf>
    <xf numFmtId="167" fontId="69" fillId="2" borderId="82" xfId="0" applyNumberFormat="1" applyFont="1" applyFill="1" applyBorder="1" applyAlignment="1">
      <alignment horizontal="left" vertical="center" wrapText="1"/>
    </xf>
    <xf numFmtId="167" fontId="69" fillId="2" borderId="15" xfId="0" applyNumberFormat="1" applyFont="1" applyFill="1" applyBorder="1" applyAlignment="1">
      <alignment horizontal="left" vertical="center" wrapText="1"/>
    </xf>
    <xf numFmtId="167" fontId="69" fillId="2" borderId="83" xfId="0" applyNumberFormat="1" applyFont="1" applyFill="1" applyBorder="1" applyAlignment="1">
      <alignment horizontal="left" vertical="center" wrapText="1"/>
    </xf>
    <xf numFmtId="167" fontId="69" fillId="2" borderId="85" xfId="0" applyNumberFormat="1" applyFont="1" applyFill="1" applyBorder="1" applyAlignment="1">
      <alignment horizontal="center" vertical="center"/>
    </xf>
    <xf numFmtId="167" fontId="69" fillId="2" borderId="86" xfId="0" applyNumberFormat="1" applyFont="1" applyFill="1" applyBorder="1" applyAlignment="1">
      <alignment horizontal="center" vertical="center"/>
    </xf>
    <xf numFmtId="167" fontId="69" fillId="2" borderId="88" xfId="0" applyNumberFormat="1" applyFont="1" applyFill="1" applyBorder="1" applyAlignment="1">
      <alignment horizontal="center" vertical="center"/>
    </xf>
    <xf numFmtId="167" fontId="59" fillId="2" borderId="82" xfId="0" applyNumberFormat="1" applyFont="1" applyFill="1" applyBorder="1" applyAlignment="1">
      <alignment horizontal="left" vertical="center" wrapText="1"/>
    </xf>
    <xf numFmtId="167" fontId="59" fillId="2" borderId="15" xfId="0" applyNumberFormat="1" applyFont="1" applyFill="1" applyBorder="1" applyAlignment="1">
      <alignment horizontal="left" vertical="center" wrapText="1"/>
    </xf>
    <xf numFmtId="167" fontId="59" fillId="2" borderId="83" xfId="0" applyNumberFormat="1" applyFont="1" applyFill="1" applyBorder="1" applyAlignment="1">
      <alignment horizontal="left" vertical="center" wrapText="1"/>
    </xf>
    <xf numFmtId="167" fontId="78" fillId="10" borderId="90" xfId="0" applyNumberFormat="1" applyFont="1" applyFill="1" applyBorder="1" applyAlignment="1">
      <alignment horizontal="center" vertical="center" wrapText="1"/>
    </xf>
    <xf numFmtId="167" fontId="78" fillId="10" borderId="86" xfId="0" applyNumberFormat="1" applyFont="1" applyFill="1" applyBorder="1" applyAlignment="1">
      <alignment horizontal="center" vertical="center" wrapText="1"/>
    </xf>
    <xf numFmtId="167" fontId="78" fillId="10" borderId="91" xfId="0" applyNumberFormat="1" applyFont="1" applyFill="1" applyBorder="1" applyAlignment="1">
      <alignment horizontal="center" vertical="center" wrapText="1"/>
    </xf>
    <xf numFmtId="167" fontId="78" fillId="7" borderId="11" xfId="0" applyNumberFormat="1" applyFont="1" applyFill="1" applyBorder="1" applyAlignment="1">
      <alignment horizontal="center" vertical="center" wrapText="1"/>
    </xf>
    <xf numFmtId="167" fontId="78" fillId="7" borderId="12" xfId="0" applyNumberFormat="1" applyFont="1" applyFill="1" applyBorder="1" applyAlignment="1">
      <alignment horizontal="center" vertical="center" wrapText="1"/>
    </xf>
    <xf numFmtId="167" fontId="78" fillId="7" borderId="92" xfId="0" applyNumberFormat="1" applyFont="1" applyFill="1" applyBorder="1" applyAlignment="1">
      <alignment horizontal="center" vertical="center" wrapText="1"/>
    </xf>
    <xf numFmtId="167" fontId="78" fillId="7" borderId="93" xfId="0" applyNumberFormat="1" applyFont="1" applyFill="1" applyBorder="1" applyAlignment="1">
      <alignment horizontal="center" vertical="center" wrapText="1"/>
    </xf>
    <xf numFmtId="167" fontId="78" fillId="7" borderId="94" xfId="0" applyNumberFormat="1" applyFont="1" applyFill="1" applyBorder="1" applyAlignment="1">
      <alignment horizontal="center" vertical="center" wrapText="1"/>
    </xf>
    <xf numFmtId="167" fontId="78" fillId="7" borderId="95" xfId="0" applyNumberFormat="1" applyFont="1" applyFill="1" applyBorder="1" applyAlignment="1">
      <alignment horizontal="center" vertical="center" wrapText="1"/>
    </xf>
    <xf numFmtId="167" fontId="89" fillId="2" borderId="90" xfId="0" applyNumberFormat="1" applyFont="1" applyFill="1" applyBorder="1" applyAlignment="1">
      <alignment horizontal="center" vertical="center" wrapText="1"/>
    </xf>
    <xf numFmtId="0" fontId="85" fillId="2" borderId="86" xfId="0" applyFont="1" applyFill="1" applyBorder="1" applyAlignment="1">
      <alignment horizontal="center" vertical="center" wrapText="1"/>
    </xf>
    <xf numFmtId="0" fontId="85" fillId="2" borderId="88" xfId="0" applyFont="1" applyFill="1" applyBorder="1" applyAlignment="1">
      <alignment horizontal="center" vertical="center" wrapText="1"/>
    </xf>
    <xf numFmtId="167" fontId="89" fillId="3" borderId="11" xfId="0" applyNumberFormat="1" applyFont="1" applyFill="1" applyBorder="1" applyAlignment="1">
      <alignment horizontal="center" vertical="center" wrapText="1"/>
    </xf>
    <xf numFmtId="167" fontId="89" fillId="3" borderId="12" xfId="0" applyNumberFormat="1" applyFont="1" applyFill="1" applyBorder="1" applyAlignment="1">
      <alignment horizontal="center" vertical="center" wrapText="1"/>
    </xf>
    <xf numFmtId="167" fontId="89" fillId="3" borderId="13" xfId="0" applyNumberFormat="1" applyFont="1" applyFill="1" applyBorder="1" applyAlignment="1">
      <alignment horizontal="center" vertical="center" wrapText="1"/>
    </xf>
    <xf numFmtId="167" fontId="89" fillId="3" borderId="14" xfId="0" applyNumberFormat="1" applyFont="1" applyFill="1" applyBorder="1" applyAlignment="1">
      <alignment horizontal="center" vertical="center" wrapText="1"/>
    </xf>
    <xf numFmtId="167" fontId="89" fillId="3" borderId="15" xfId="0" applyNumberFormat="1" applyFont="1" applyFill="1" applyBorder="1" applyAlignment="1">
      <alignment horizontal="center" vertical="center" wrapText="1"/>
    </xf>
    <xf numFmtId="167" fontId="89" fillId="3" borderId="16" xfId="0" applyNumberFormat="1" applyFont="1" applyFill="1" applyBorder="1" applyAlignment="1">
      <alignment horizontal="center" vertical="center" wrapText="1"/>
    </xf>
    <xf numFmtId="167" fontId="22" fillId="8" borderId="90" xfId="0" applyNumberFormat="1" applyFont="1" applyFill="1" applyBorder="1" applyAlignment="1">
      <alignment horizontal="center"/>
    </xf>
    <xf numFmtId="167" fontId="22" fillId="8" borderId="88" xfId="0" applyNumberFormat="1" applyFont="1" applyFill="1" applyBorder="1" applyAlignment="1">
      <alignment horizontal="center"/>
    </xf>
    <xf numFmtId="167" fontId="76" fillId="6" borderId="90" xfId="0" applyNumberFormat="1" applyFont="1" applyFill="1" applyBorder="1" applyAlignment="1">
      <alignment horizontal="center" vertical="center" wrapText="1"/>
    </xf>
    <xf numFmtId="167" fontId="76" fillId="6" borderId="86" xfId="0" applyNumberFormat="1" applyFont="1" applyFill="1" applyBorder="1" applyAlignment="1">
      <alignment horizontal="center" vertical="center" wrapText="1"/>
    </xf>
    <xf numFmtId="167" fontId="76" fillId="6" borderId="91" xfId="0" applyNumberFormat="1" applyFont="1" applyFill="1" applyBorder="1" applyAlignment="1">
      <alignment horizontal="center" vertical="center" wrapText="1"/>
    </xf>
    <xf numFmtId="167" fontId="22" fillId="8" borderId="11" xfId="0" applyNumberFormat="1" applyFont="1" applyFill="1" applyBorder="1" applyAlignment="1">
      <alignment horizontal="center" vertical="center" wrapText="1"/>
    </xf>
    <xf numFmtId="167" fontId="22" fillId="8" borderId="21" xfId="0" applyNumberFormat="1" applyFont="1" applyFill="1" applyBorder="1" applyAlignment="1">
      <alignment horizontal="center" vertical="center" wrapText="1"/>
    </xf>
    <xf numFmtId="167" fontId="22" fillId="8" borderId="93" xfId="0" applyNumberFormat="1" applyFont="1" applyFill="1" applyBorder="1" applyAlignment="1">
      <alignment horizontal="center" vertical="center" wrapText="1"/>
    </xf>
    <xf numFmtId="167" fontId="22" fillId="8" borderId="107" xfId="0" applyNumberFormat="1" applyFont="1" applyFill="1" applyBorder="1" applyAlignment="1">
      <alignment horizontal="center" vertical="center"/>
    </xf>
    <xf numFmtId="167" fontId="22" fillId="8" borderId="106" xfId="0" applyNumberFormat="1" applyFont="1" applyFill="1" applyBorder="1" applyAlignment="1">
      <alignment horizontal="center" vertical="center"/>
    </xf>
    <xf numFmtId="167" fontId="22" fillId="8" borderId="53" xfId="0" applyNumberFormat="1" applyFont="1" applyFill="1" applyBorder="1" applyAlignment="1">
      <alignment horizontal="center" vertical="center"/>
    </xf>
    <xf numFmtId="167" fontId="22" fillId="8" borderId="64" xfId="0" applyNumberFormat="1" applyFont="1" applyFill="1" applyBorder="1" applyAlignment="1">
      <alignment horizontal="center" vertical="center"/>
    </xf>
    <xf numFmtId="167" fontId="22" fillId="8" borderId="54" xfId="0" applyNumberFormat="1" applyFont="1" applyFill="1" applyBorder="1" applyAlignment="1">
      <alignment horizontal="center" vertical="center"/>
    </xf>
    <xf numFmtId="167" fontId="22" fillId="8" borderId="128" xfId="0" applyNumberFormat="1" applyFont="1" applyFill="1" applyBorder="1" applyAlignment="1">
      <alignment horizontal="center" vertical="center"/>
    </xf>
    <xf numFmtId="167" fontId="22" fillId="8" borderId="129" xfId="0" applyNumberFormat="1" applyFont="1" applyFill="1" applyBorder="1" applyAlignment="1">
      <alignment horizontal="center" vertical="center"/>
    </xf>
    <xf numFmtId="167" fontId="22" fillId="8" borderId="130" xfId="0" applyNumberFormat="1" applyFont="1" applyFill="1" applyBorder="1" applyAlignment="1">
      <alignment horizontal="center" vertical="center"/>
    </xf>
    <xf numFmtId="167" fontId="22" fillId="8" borderId="131" xfId="0" applyNumberFormat="1" applyFont="1" applyFill="1" applyBorder="1" applyAlignment="1">
      <alignment horizontal="center" vertical="center"/>
    </xf>
    <xf numFmtId="167" fontId="22" fillId="8" borderId="12" xfId="0" applyNumberFormat="1" applyFont="1" applyFill="1" applyBorder="1" applyAlignment="1">
      <alignment horizontal="center" vertical="center" wrapText="1"/>
    </xf>
    <xf numFmtId="167" fontId="22" fillId="8" borderId="0" xfId="0" applyNumberFormat="1" applyFont="1" applyFill="1" applyAlignment="1">
      <alignment horizontal="center" vertical="center" wrapText="1"/>
    </xf>
    <xf numFmtId="167" fontId="22" fillId="8" borderId="94" xfId="0" applyNumberFormat="1" applyFont="1" applyFill="1" applyBorder="1" applyAlignment="1">
      <alignment horizontal="center" vertical="center" wrapText="1"/>
    </xf>
    <xf numFmtId="167" fontId="22" fillId="8" borderId="90" xfId="0" applyNumberFormat="1" applyFont="1" applyFill="1" applyBorder="1" applyAlignment="1">
      <alignment horizontal="center" vertical="center" wrapText="1"/>
    </xf>
    <xf numFmtId="167" fontId="22" fillId="8" borderId="86" xfId="0" applyNumberFormat="1" applyFont="1" applyFill="1" applyBorder="1" applyAlignment="1">
      <alignment horizontal="center" vertical="center" wrapText="1"/>
    </xf>
    <xf numFmtId="167" fontId="22" fillId="8" borderId="88" xfId="0" applyNumberFormat="1" applyFont="1" applyFill="1" applyBorder="1" applyAlignment="1">
      <alignment horizontal="center" vertical="center" wrapText="1"/>
    </xf>
    <xf numFmtId="167" fontId="22" fillId="8" borderId="51" xfId="0" applyNumberFormat="1" applyFont="1" applyFill="1" applyBorder="1" applyAlignment="1">
      <alignment horizontal="center" vertical="center" wrapText="1"/>
    </xf>
    <xf numFmtId="167" fontId="22" fillId="8" borderId="77" xfId="0" applyNumberFormat="1" applyFont="1" applyFill="1" applyBorder="1" applyAlignment="1">
      <alignment horizontal="center" vertical="center" wrapText="1"/>
    </xf>
    <xf numFmtId="167" fontId="22" fillId="8" borderId="54" xfId="0" applyNumberFormat="1" applyFont="1" applyFill="1" applyBorder="1" applyAlignment="1">
      <alignment horizontal="center" vertical="center" wrapText="1"/>
    </xf>
    <xf numFmtId="167" fontId="22" fillId="8" borderId="108" xfId="0" applyNumberFormat="1" applyFont="1" applyFill="1" applyBorder="1" applyAlignment="1">
      <alignment horizontal="center" vertical="center" wrapText="1"/>
    </xf>
    <xf numFmtId="167" fontId="22" fillId="8" borderId="109" xfId="0" applyNumberFormat="1" applyFont="1" applyFill="1" applyBorder="1" applyAlignment="1">
      <alignment horizontal="center" vertical="center" wrapText="1"/>
    </xf>
    <xf numFmtId="167" fontId="22" fillId="9" borderId="77" xfId="0" applyNumberFormat="1" applyFont="1" applyFill="1" applyBorder="1" applyAlignment="1">
      <alignment horizontal="center" vertical="center" wrapText="1"/>
    </xf>
    <xf numFmtId="167" fontId="22" fillId="9" borderId="31" xfId="0" applyNumberFormat="1" applyFont="1" applyFill="1" applyBorder="1" applyAlignment="1">
      <alignment horizontal="center" vertical="center" wrapText="1"/>
    </xf>
    <xf numFmtId="167" fontId="22" fillId="9" borderId="51" xfId="0" applyNumberFormat="1" applyFont="1" applyFill="1" applyBorder="1" applyAlignment="1">
      <alignment horizontal="center" vertical="center" wrapText="1"/>
    </xf>
    <xf numFmtId="167" fontId="22" fillId="9" borderId="78" xfId="0" applyNumberFormat="1" applyFont="1" applyFill="1" applyBorder="1" applyAlignment="1">
      <alignment horizontal="center" vertical="center" wrapText="1"/>
    </xf>
    <xf numFmtId="167" fontId="35" fillId="2" borderId="90" xfId="0" applyNumberFormat="1" applyFont="1" applyFill="1" applyBorder="1" applyAlignment="1">
      <alignment horizontal="center" vertical="center" wrapText="1"/>
    </xf>
    <xf numFmtId="0" fontId="28" fillId="2" borderId="86" xfId="0" applyFont="1" applyFill="1" applyBorder="1" applyAlignment="1">
      <alignment horizontal="center" vertical="center" wrapText="1"/>
    </xf>
    <xf numFmtId="0" fontId="28" fillId="2" borderId="88" xfId="0" applyFont="1" applyFill="1" applyBorder="1" applyAlignment="1">
      <alignment horizontal="center" vertical="center" wrapText="1"/>
    </xf>
    <xf numFmtId="167" fontId="22" fillId="9" borderId="11" xfId="0" applyNumberFormat="1" applyFont="1" applyFill="1" applyBorder="1" applyAlignment="1">
      <alignment horizontal="center" vertical="center" wrapText="1"/>
    </xf>
    <xf numFmtId="167" fontId="22" fillId="9" borderId="21" xfId="0" applyNumberFormat="1" applyFont="1" applyFill="1" applyBorder="1" applyAlignment="1">
      <alignment horizontal="center" vertical="center" wrapText="1"/>
    </xf>
    <xf numFmtId="167" fontId="22" fillId="9" borderId="130" xfId="0" applyNumberFormat="1" applyFont="1" applyFill="1" applyBorder="1" applyAlignment="1">
      <alignment horizontal="center" vertical="center" wrapText="1"/>
    </xf>
    <xf numFmtId="167" fontId="22" fillId="9" borderId="129" xfId="0" applyNumberFormat="1" applyFont="1" applyFill="1" applyBorder="1" applyAlignment="1">
      <alignment horizontal="center" vertical="center" wrapText="1"/>
    </xf>
    <xf numFmtId="167" fontId="22" fillId="9" borderId="0" xfId="0" applyNumberFormat="1" applyFont="1" applyFill="1" applyAlignment="1">
      <alignment horizontal="center" vertical="center" wrapText="1"/>
    </xf>
    <xf numFmtId="167" fontId="22" fillId="9" borderId="135" xfId="0" applyNumberFormat="1" applyFont="1" applyFill="1" applyBorder="1" applyAlignment="1">
      <alignment horizontal="center" vertical="center" wrapText="1"/>
    </xf>
    <xf numFmtId="167" fontId="22" fillId="9" borderId="137" xfId="0" applyNumberFormat="1" applyFont="1" applyFill="1" applyBorder="1" applyAlignment="1">
      <alignment horizontal="center" vertical="center" wrapText="1"/>
    </xf>
    <xf numFmtId="167" fontId="22" fillId="9" borderId="53" xfId="0" applyNumberFormat="1" applyFont="1" applyFill="1" applyBorder="1" applyAlignment="1">
      <alignment horizontal="center" vertical="center" wrapText="1"/>
    </xf>
    <xf numFmtId="174" fontId="22" fillId="2" borderId="2" xfId="4" applyNumberFormat="1" applyFont="1" applyFill="1" applyBorder="1" applyAlignment="1">
      <alignment horizontal="center" vertical="center" wrapText="1"/>
    </xf>
    <xf numFmtId="0" fontId="60" fillId="2" borderId="2" xfId="4" applyFont="1" applyFill="1" applyBorder="1" applyAlignment="1">
      <alignment horizontal="center"/>
    </xf>
    <xf numFmtId="174" fontId="22" fillId="2" borderId="33" xfId="4" applyNumberFormat="1" applyFont="1" applyFill="1" applyBorder="1" applyAlignment="1">
      <alignment horizontal="center" vertical="center" wrapText="1"/>
    </xf>
    <xf numFmtId="174" fontId="22" fillId="2" borderId="69" xfId="4" applyNumberFormat="1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vertical="center" wrapText="1"/>
    </xf>
    <xf numFmtId="0" fontId="22" fillId="2" borderId="49" xfId="0" applyFont="1" applyFill="1" applyBorder="1" applyAlignment="1">
      <alignment vertical="center" wrapText="1"/>
    </xf>
    <xf numFmtId="174" fontId="22" fillId="3" borderId="2" xfId="4" applyNumberFormat="1" applyFont="1" applyFill="1" applyBorder="1" applyAlignment="1">
      <alignment horizontal="center" vertical="center" wrapText="1"/>
    </xf>
    <xf numFmtId="174" fontId="22" fillId="2" borderId="49" xfId="4" applyNumberFormat="1" applyFont="1" applyFill="1" applyBorder="1" applyAlignment="1">
      <alignment horizontal="center" vertical="center" wrapText="1"/>
    </xf>
    <xf numFmtId="174" fontId="22" fillId="2" borderId="33" xfId="4" applyNumberFormat="1" applyFont="1" applyFill="1" applyBorder="1" applyAlignment="1">
      <alignment horizontal="center" vertical="center"/>
    </xf>
    <xf numFmtId="174" fontId="22" fillId="2" borderId="69" xfId="4" applyNumberFormat="1" applyFont="1" applyFill="1" applyBorder="1" applyAlignment="1">
      <alignment horizontal="center" vertical="center"/>
    </xf>
    <xf numFmtId="174" fontId="22" fillId="2" borderId="70" xfId="4" applyNumberFormat="1" applyFont="1" applyFill="1" applyBorder="1" applyAlignment="1">
      <alignment horizontal="center" vertical="center" wrapText="1"/>
    </xf>
    <xf numFmtId="174" fontId="22" fillId="2" borderId="71" xfId="4" applyNumberFormat="1" applyFont="1" applyFill="1" applyBorder="1" applyAlignment="1">
      <alignment horizontal="center" vertical="center" wrapText="1"/>
    </xf>
    <xf numFmtId="174" fontId="22" fillId="2" borderId="7" xfId="4" applyNumberFormat="1" applyFont="1" applyFill="1" applyBorder="1" applyAlignment="1">
      <alignment horizontal="center" vertical="center" wrapText="1"/>
    </xf>
    <xf numFmtId="174" fontId="22" fillId="2" borderId="57" xfId="4" applyNumberFormat="1" applyFont="1" applyFill="1" applyBorder="1" applyAlignment="1">
      <alignment horizontal="center" vertical="center" wrapText="1"/>
    </xf>
    <xf numFmtId="174" fontId="22" fillId="2" borderId="23" xfId="4" applyNumberFormat="1" applyFont="1" applyFill="1" applyBorder="1" applyAlignment="1">
      <alignment horizontal="center" vertical="center" wrapText="1"/>
    </xf>
    <xf numFmtId="174" fontId="22" fillId="2" borderId="72" xfId="4" applyNumberFormat="1" applyFont="1" applyFill="1" applyBorder="1" applyAlignment="1">
      <alignment horizontal="center" vertical="center" wrapText="1"/>
    </xf>
    <xf numFmtId="174" fontId="22" fillId="2" borderId="73" xfId="4" applyNumberFormat="1" applyFont="1" applyFill="1" applyBorder="1" applyAlignment="1">
      <alignment horizontal="center" vertical="center" wrapText="1"/>
    </xf>
    <xf numFmtId="174" fontId="22" fillId="2" borderId="48" xfId="4" applyNumberFormat="1" applyFont="1" applyFill="1" applyBorder="1" applyAlignment="1">
      <alignment horizontal="center" vertical="center" wrapText="1"/>
    </xf>
    <xf numFmtId="174" fontId="22" fillId="2" borderId="50" xfId="4" applyNumberFormat="1" applyFont="1" applyFill="1" applyBorder="1" applyAlignment="1">
      <alignment horizontal="center" vertical="center" wrapText="1"/>
    </xf>
    <xf numFmtId="167" fontId="94" fillId="2" borderId="0" xfId="2" applyNumberFormat="1" applyFont="1" applyFill="1" applyAlignment="1">
      <alignment horizontal="center"/>
    </xf>
    <xf numFmtId="167" fontId="13" fillId="2" borderId="51" xfId="0" applyNumberFormat="1" applyFont="1" applyFill="1" applyBorder="1" applyAlignment="1">
      <alignment wrapText="1"/>
    </xf>
    <xf numFmtId="0" fontId="0" fillId="2" borderId="77" xfId="0" applyFill="1" applyBorder="1" applyAlignment="1">
      <alignment wrapText="1"/>
    </xf>
    <xf numFmtId="0" fontId="0" fillId="2" borderId="146" xfId="0" applyFill="1" applyBorder="1" applyAlignment="1">
      <alignment wrapText="1"/>
    </xf>
    <xf numFmtId="0" fontId="97" fillId="2" borderId="147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48" xfId="0" applyFill="1" applyBorder="1" applyAlignment="1">
      <alignment wrapText="1"/>
    </xf>
    <xf numFmtId="167" fontId="13" fillId="2" borderId="67" xfId="0" applyNumberFormat="1" applyFont="1" applyFill="1" applyBorder="1" applyAlignment="1">
      <alignment wrapText="1"/>
    </xf>
    <xf numFmtId="0" fontId="0" fillId="2" borderId="45" xfId="0" applyFill="1" applyBorder="1" applyAlignment="1">
      <alignment wrapText="1"/>
    </xf>
    <xf numFmtId="0" fontId="0" fillId="2" borderId="149" xfId="0" applyFill="1" applyBorder="1" applyAlignment="1">
      <alignment wrapText="1"/>
    </xf>
    <xf numFmtId="0" fontId="97" fillId="2" borderId="150" xfId="0" applyFont="1" applyFill="1" applyBorder="1" applyAlignment="1">
      <alignment wrapText="1"/>
    </xf>
    <xf numFmtId="0" fontId="0" fillId="2" borderId="68" xfId="0" applyFill="1" applyBorder="1" applyAlignment="1">
      <alignment wrapText="1"/>
    </xf>
    <xf numFmtId="167" fontId="87" fillId="2" borderId="15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67" fontId="94" fillId="5" borderId="51" xfId="2" applyNumberFormat="1" applyFont="1" applyFill="1" applyBorder="1" applyAlignment="1">
      <alignment horizontal="center" vertical="center"/>
    </xf>
    <xf numFmtId="167" fontId="94" fillId="5" borderId="78" xfId="2" applyNumberFormat="1" applyFont="1" applyFill="1" applyBorder="1" applyAlignment="1">
      <alignment horizontal="center" vertical="center"/>
    </xf>
    <xf numFmtId="167" fontId="94" fillId="5" borderId="53" xfId="2" applyNumberFormat="1" applyFont="1" applyFill="1" applyBorder="1" applyAlignment="1">
      <alignment horizontal="center" vertical="center"/>
    </xf>
    <xf numFmtId="167" fontId="94" fillId="5" borderId="64" xfId="2" applyNumberFormat="1" applyFont="1" applyFill="1" applyBorder="1" applyAlignment="1">
      <alignment horizontal="center" vertical="center"/>
    </xf>
    <xf numFmtId="167" fontId="94" fillId="5" borderId="26" xfId="2" applyNumberFormat="1" applyFont="1" applyFill="1" applyBorder="1" applyAlignment="1">
      <alignment horizontal="center" vertical="center"/>
    </xf>
    <xf numFmtId="167" fontId="94" fillId="5" borderId="79" xfId="2" applyNumberFormat="1" applyFont="1" applyFill="1" applyBorder="1" applyAlignment="1">
      <alignment horizontal="center" vertical="center"/>
    </xf>
    <xf numFmtId="167" fontId="13" fillId="2" borderId="51" xfId="2" applyNumberFormat="1" applyFont="1" applyFill="1" applyBorder="1" applyAlignment="1">
      <alignment horizontal="center" vertical="center"/>
    </xf>
    <xf numFmtId="167" fontId="13" fillId="2" borderId="77" xfId="2" applyNumberFormat="1" applyFont="1" applyFill="1" applyBorder="1" applyAlignment="1">
      <alignment horizontal="center" vertical="center"/>
    </xf>
    <xf numFmtId="167" fontId="13" fillId="2" borderId="53" xfId="2" applyNumberFormat="1" applyFont="1" applyFill="1" applyBorder="1" applyAlignment="1">
      <alignment horizontal="center" vertical="center"/>
    </xf>
    <xf numFmtId="167" fontId="13" fillId="2" borderId="0" xfId="2" applyNumberFormat="1" applyFont="1" applyFill="1" applyAlignment="1">
      <alignment horizontal="center" vertical="center"/>
    </xf>
    <xf numFmtId="167" fontId="13" fillId="2" borderId="26" xfId="2" applyNumberFormat="1" applyFont="1" applyFill="1" applyBorder="1" applyAlignment="1">
      <alignment horizontal="center" vertical="center"/>
    </xf>
    <xf numFmtId="167" fontId="13" fillId="2" borderId="15" xfId="2" applyNumberFormat="1" applyFont="1" applyFill="1" applyBorder="1" applyAlignment="1">
      <alignment horizontal="center" vertical="center"/>
    </xf>
    <xf numFmtId="167" fontId="66" fillId="2" borderId="80" xfId="2" applyNumberFormat="1" applyFont="1" applyFill="1" applyBorder="1" applyAlignment="1">
      <alignment horizontal="center" vertical="center" wrapText="1"/>
    </xf>
    <xf numFmtId="167" fontId="66" fillId="2" borderId="19" xfId="2" applyNumberFormat="1" applyFont="1" applyFill="1" applyBorder="1" applyAlignment="1">
      <alignment horizontal="center" vertical="center" wrapText="1"/>
    </xf>
    <xf numFmtId="167" fontId="66" fillId="2" borderId="59" xfId="2" applyNumberFormat="1" applyFont="1" applyFill="1" applyBorder="1" applyAlignment="1">
      <alignment horizontal="center" vertical="center" wrapText="1"/>
    </xf>
    <xf numFmtId="167" fontId="65" fillId="2" borderId="77" xfId="2" applyNumberFormat="1" applyFont="1" applyFill="1" applyBorder="1" applyAlignment="1">
      <alignment horizontal="center" vertical="center" wrapText="1"/>
    </xf>
    <xf numFmtId="167" fontId="65" fillId="2" borderId="78" xfId="2" applyNumberFormat="1" applyFont="1" applyFill="1" applyBorder="1" applyAlignment="1">
      <alignment horizontal="center" vertical="center" wrapText="1"/>
    </xf>
    <xf numFmtId="167" fontId="65" fillId="2" borderId="0" xfId="2" applyNumberFormat="1" applyFont="1" applyFill="1" applyAlignment="1">
      <alignment horizontal="center" vertical="center" wrapText="1"/>
    </xf>
    <xf numFmtId="167" fontId="65" fillId="2" borderId="64" xfId="2" applyNumberFormat="1" applyFont="1" applyFill="1" applyBorder="1" applyAlignment="1">
      <alignment horizontal="center" vertical="center" wrapText="1"/>
    </xf>
    <xf numFmtId="167" fontId="65" fillId="2" borderId="15" xfId="2" applyNumberFormat="1" applyFont="1" applyFill="1" applyBorder="1" applyAlignment="1">
      <alignment horizontal="center" vertical="center" wrapText="1"/>
    </xf>
    <xf numFmtId="167" fontId="65" fillId="2" borderId="79" xfId="2" applyNumberFormat="1" applyFont="1" applyFill="1" applyBorder="1" applyAlignment="1">
      <alignment horizontal="center" vertical="center" wrapText="1"/>
    </xf>
    <xf numFmtId="167" fontId="66" fillId="2" borderId="2" xfId="2" applyNumberFormat="1" applyFont="1" applyFill="1" applyBorder="1" applyAlignment="1">
      <alignment horizontal="center" vertical="center" wrapText="1"/>
    </xf>
    <xf numFmtId="167" fontId="66" fillId="2" borderId="49" xfId="2" applyNumberFormat="1" applyFont="1" applyFill="1" applyBorder="1" applyAlignment="1">
      <alignment horizontal="center" vertical="center" wrapText="1"/>
    </xf>
    <xf numFmtId="167" fontId="66" fillId="2" borderId="70" xfId="2" applyNumberFormat="1" applyFont="1" applyFill="1" applyBorder="1" applyAlignment="1">
      <alignment horizontal="center" vertical="center" wrapText="1"/>
    </xf>
    <xf numFmtId="167" fontId="66" fillId="2" borderId="46" xfId="2" applyNumberFormat="1" applyFont="1" applyFill="1" applyBorder="1" applyAlignment="1">
      <alignment horizontal="center" vertical="center" wrapText="1"/>
    </xf>
    <xf numFmtId="167" fontId="66" fillId="2" borderId="71" xfId="2" applyNumberFormat="1" applyFont="1" applyFill="1" applyBorder="1" applyAlignment="1">
      <alignment horizontal="center" vertical="center" wrapText="1"/>
    </xf>
    <xf numFmtId="167" fontId="66" fillId="2" borderId="28" xfId="2" applyNumberFormat="1" applyFont="1" applyFill="1" applyBorder="1" applyAlignment="1">
      <alignment horizontal="center" vertical="center" wrapText="1"/>
    </xf>
    <xf numFmtId="167" fontId="66" fillId="2" borderId="45" xfId="2" applyNumberFormat="1" applyFont="1" applyFill="1" applyBorder="1" applyAlignment="1">
      <alignment horizontal="center" vertical="center" wrapText="1"/>
    </xf>
    <xf numFmtId="167" fontId="66" fillId="2" borderId="5" xfId="2" applyNumberFormat="1" applyFont="1" applyFill="1" applyBorder="1" applyAlignment="1">
      <alignment horizontal="left" vertical="center" wrapText="1"/>
    </xf>
    <xf numFmtId="167" fontId="66" fillId="2" borderId="5" xfId="2" applyNumberFormat="1" applyFont="1" applyFill="1" applyBorder="1" applyAlignment="1">
      <alignment horizontal="center" vertical="center" wrapText="1"/>
    </xf>
    <xf numFmtId="167" fontId="66" fillId="2" borderId="63" xfId="2" applyNumberFormat="1" applyFont="1" applyFill="1" applyBorder="1" applyAlignment="1">
      <alignment horizontal="center" vertical="center" wrapText="1"/>
    </xf>
    <xf numFmtId="167" fontId="10" fillId="2" borderId="80" xfId="2" applyNumberFormat="1" applyFont="1" applyFill="1" applyBorder="1" applyAlignment="1">
      <alignment horizontal="right" vertical="center"/>
    </xf>
    <xf numFmtId="167" fontId="10" fillId="2" borderId="59" xfId="2" applyNumberFormat="1" applyFont="1" applyFill="1" applyBorder="1" applyAlignment="1">
      <alignment horizontal="right" vertical="center"/>
    </xf>
    <xf numFmtId="167" fontId="8" fillId="2" borderId="33" xfId="2" applyNumberFormat="1" applyFont="1" applyFill="1" applyBorder="1" applyAlignment="1">
      <alignment vertical="center" wrapText="1"/>
    </xf>
    <xf numFmtId="167" fontId="8" fillId="2" borderId="69" xfId="2" applyNumberFormat="1" applyFont="1" applyFill="1" applyBorder="1" applyAlignment="1">
      <alignment vertical="center" wrapText="1"/>
    </xf>
    <xf numFmtId="167" fontId="8" fillId="2" borderId="49" xfId="2" applyNumberFormat="1" applyFont="1" applyFill="1" applyBorder="1" applyAlignment="1">
      <alignment vertical="center" wrapText="1"/>
    </xf>
    <xf numFmtId="167" fontId="10" fillId="2" borderId="33" xfId="1" applyNumberFormat="1" applyFont="1" applyFill="1" applyBorder="1" applyAlignment="1">
      <alignment horizontal="right" vertical="center"/>
    </xf>
    <xf numFmtId="167" fontId="10" fillId="2" borderId="49" xfId="1" applyNumberFormat="1" applyFont="1" applyFill="1" applyBorder="1" applyAlignment="1">
      <alignment horizontal="right" vertical="center"/>
    </xf>
    <xf numFmtId="167" fontId="10" fillId="2" borderId="33" xfId="2" applyNumberFormat="1" applyFont="1" applyFill="1" applyBorder="1" applyAlignment="1">
      <alignment horizontal="right" vertical="center"/>
    </xf>
    <xf numFmtId="167" fontId="10" fillId="2" borderId="49" xfId="2" applyNumberFormat="1" applyFont="1" applyFill="1" applyBorder="1" applyAlignment="1">
      <alignment horizontal="right" vertical="center"/>
    </xf>
    <xf numFmtId="167" fontId="66" fillId="2" borderId="151" xfId="2" applyNumberFormat="1" applyFont="1" applyFill="1" applyBorder="1" applyAlignment="1">
      <alignment horizontal="center" vertical="center" textRotation="90" wrapText="1"/>
    </xf>
    <xf numFmtId="167" fontId="66" fillId="2" borderId="134" xfId="2" applyNumberFormat="1" applyFont="1" applyFill="1" applyBorder="1" applyAlignment="1">
      <alignment horizontal="center" vertical="center" textRotation="90" wrapText="1"/>
    </xf>
    <xf numFmtId="167" fontId="66" fillId="2" borderId="155" xfId="2" applyNumberFormat="1" applyFont="1" applyFill="1" applyBorder="1" applyAlignment="1">
      <alignment horizontal="center" vertical="center" textRotation="90" wrapText="1"/>
    </xf>
    <xf numFmtId="167" fontId="66" fillId="2" borderId="152" xfId="2" applyNumberFormat="1" applyFont="1" applyFill="1" applyBorder="1" applyAlignment="1">
      <alignment horizontal="center" vertical="center" textRotation="90"/>
    </xf>
    <xf numFmtId="167" fontId="66" fillId="2" borderId="153" xfId="2" applyNumberFormat="1" applyFont="1" applyFill="1" applyBorder="1" applyAlignment="1">
      <alignment horizontal="center" vertical="center" textRotation="90"/>
    </xf>
    <xf numFmtId="167" fontId="8" fillId="2" borderId="80" xfId="2" applyNumberFormat="1" applyFont="1" applyFill="1" applyBorder="1" applyAlignment="1">
      <alignment vertical="center" wrapText="1"/>
    </xf>
    <xf numFmtId="167" fontId="8" fillId="2" borderId="19" xfId="2" applyNumberFormat="1" applyFont="1" applyFill="1" applyBorder="1" applyAlignment="1">
      <alignment vertical="center" wrapText="1"/>
    </xf>
    <xf numFmtId="167" fontId="8" fillId="2" borderId="59" xfId="2" applyNumberFormat="1" applyFont="1" applyFill="1" applyBorder="1" applyAlignment="1">
      <alignment vertical="center" wrapText="1"/>
    </xf>
    <xf numFmtId="167" fontId="10" fillId="2" borderId="80" xfId="1" applyNumberFormat="1" applyFont="1" applyFill="1" applyBorder="1" applyAlignment="1">
      <alignment horizontal="right" vertical="center"/>
    </xf>
    <xf numFmtId="167" fontId="10" fillId="2" borderId="59" xfId="1" applyNumberFormat="1" applyFont="1" applyFill="1" applyBorder="1" applyAlignment="1">
      <alignment horizontal="right" vertical="center"/>
    </xf>
    <xf numFmtId="167" fontId="8" fillId="2" borderId="33" xfId="2" applyNumberFormat="1" applyFont="1" applyFill="1" applyBorder="1" applyAlignment="1">
      <alignment horizontal="left" vertical="center" wrapText="1"/>
    </xf>
    <xf numFmtId="167" fontId="8" fillId="2" borderId="69" xfId="2" applyNumberFormat="1" applyFont="1" applyFill="1" applyBorder="1" applyAlignment="1">
      <alignment horizontal="left" vertical="center" wrapText="1"/>
    </xf>
    <xf numFmtId="167" fontId="100" fillId="5" borderId="33" xfId="2" applyNumberFormat="1" applyFont="1" applyFill="1" applyBorder="1" applyAlignment="1">
      <alignment horizontal="center" vertical="center" wrapText="1"/>
    </xf>
    <xf numFmtId="167" fontId="100" fillId="5" borderId="69" xfId="2" applyNumberFormat="1" applyFont="1" applyFill="1" applyBorder="1" applyAlignment="1">
      <alignment horizontal="center" vertical="center" wrapText="1"/>
    </xf>
    <xf numFmtId="167" fontId="100" fillId="5" borderId="49" xfId="2" applyNumberFormat="1" applyFont="1" applyFill="1" applyBorder="1" applyAlignment="1">
      <alignment horizontal="center" vertical="center" wrapText="1"/>
    </xf>
    <xf numFmtId="167" fontId="95" fillId="2" borderId="7" xfId="2" applyNumberFormat="1" applyFont="1" applyFill="1" applyBorder="1" applyAlignment="1">
      <alignment horizontal="center" vertical="center"/>
    </xf>
    <xf numFmtId="167" fontId="95" fillId="2" borderId="23" xfId="2" applyNumberFormat="1" applyFont="1" applyFill="1" applyBorder="1" applyAlignment="1">
      <alignment horizontal="center" vertical="center"/>
    </xf>
    <xf numFmtId="167" fontId="8" fillId="2" borderId="70" xfId="2" applyNumberFormat="1" applyFont="1" applyFill="1" applyBorder="1" applyAlignment="1">
      <alignment horizontal="left" vertical="center" wrapText="1"/>
    </xf>
    <xf numFmtId="167" fontId="8" fillId="2" borderId="46" xfId="2" applyNumberFormat="1" applyFont="1" applyFill="1" applyBorder="1" applyAlignment="1">
      <alignment horizontal="left" vertical="center" wrapText="1"/>
    </xf>
    <xf numFmtId="167" fontId="8" fillId="2" borderId="71" xfId="2" applyNumberFormat="1" applyFont="1" applyFill="1" applyBorder="1" applyAlignment="1">
      <alignment horizontal="left" vertical="center" wrapText="1"/>
    </xf>
    <xf numFmtId="167" fontId="8" fillId="2" borderId="73" xfId="2" applyNumberFormat="1" applyFont="1" applyFill="1" applyBorder="1" applyAlignment="1">
      <alignment horizontal="left" vertical="center" wrapText="1"/>
    </xf>
    <xf numFmtId="167" fontId="8" fillId="2" borderId="24" xfId="2" applyNumberFormat="1" applyFont="1" applyFill="1" applyBorder="1" applyAlignment="1">
      <alignment horizontal="left" vertical="center" wrapText="1"/>
    </xf>
    <xf numFmtId="167" fontId="8" fillId="2" borderId="50" xfId="2" applyNumberFormat="1" applyFont="1" applyFill="1" applyBorder="1" applyAlignment="1">
      <alignment horizontal="left" vertical="center" wrapText="1"/>
    </xf>
    <xf numFmtId="167" fontId="9" fillId="2" borderId="7" xfId="2" applyNumberFormat="1" applyFont="1" applyFill="1" applyBorder="1" applyAlignment="1">
      <alignment horizontal="center" vertical="center"/>
    </xf>
    <xf numFmtId="167" fontId="9" fillId="2" borderId="23" xfId="2" applyNumberFormat="1" applyFont="1" applyFill="1" applyBorder="1" applyAlignment="1">
      <alignment horizontal="center" vertical="center"/>
    </xf>
    <xf numFmtId="167" fontId="10" fillId="2" borderId="70" xfId="1" applyNumberFormat="1" applyFont="1" applyFill="1" applyBorder="1" applyAlignment="1">
      <alignment horizontal="right" vertical="center"/>
    </xf>
    <xf numFmtId="167" fontId="10" fillId="2" borderId="71" xfId="1" applyNumberFormat="1" applyFont="1" applyFill="1" applyBorder="1" applyAlignment="1">
      <alignment horizontal="right" vertical="center"/>
    </xf>
    <xf numFmtId="167" fontId="10" fillId="2" borderId="73" xfId="1" applyNumberFormat="1" applyFont="1" applyFill="1" applyBorder="1" applyAlignment="1">
      <alignment horizontal="right" vertical="center"/>
    </xf>
    <xf numFmtId="167" fontId="10" fillId="2" borderId="50" xfId="1" applyNumberFormat="1" applyFont="1" applyFill="1" applyBorder="1" applyAlignment="1">
      <alignment horizontal="right" vertical="center"/>
    </xf>
    <xf numFmtId="167" fontId="10" fillId="2" borderId="70" xfId="0" applyNumberFormat="1" applyFont="1" applyFill="1" applyBorder="1" applyAlignment="1">
      <alignment horizontal="right" vertical="center"/>
    </xf>
    <xf numFmtId="167" fontId="10" fillId="2" borderId="71" xfId="0" applyNumberFormat="1" applyFont="1" applyFill="1" applyBorder="1" applyAlignment="1">
      <alignment horizontal="right" vertical="center"/>
    </xf>
    <xf numFmtId="167" fontId="10" fillId="2" borderId="73" xfId="0" applyNumberFormat="1" applyFont="1" applyFill="1" applyBorder="1" applyAlignment="1">
      <alignment horizontal="right" vertical="center"/>
    </xf>
    <xf numFmtId="167" fontId="10" fillId="2" borderId="50" xfId="0" applyNumberFormat="1" applyFont="1" applyFill="1" applyBorder="1" applyAlignment="1">
      <alignment horizontal="right" vertical="center"/>
    </xf>
    <xf numFmtId="167" fontId="101" fillId="2" borderId="33" xfId="2" applyNumberFormat="1" applyFont="1" applyFill="1" applyBorder="1" applyAlignment="1">
      <alignment horizontal="right"/>
    </xf>
    <xf numFmtId="167" fontId="101" fillId="2" borderId="49" xfId="2" applyNumberFormat="1" applyFont="1" applyFill="1" applyBorder="1" applyAlignment="1">
      <alignment horizontal="right"/>
    </xf>
    <xf numFmtId="167" fontId="10" fillId="2" borderId="33" xfId="2" applyNumberFormat="1" applyFont="1" applyFill="1" applyBorder="1" applyAlignment="1">
      <alignment horizontal="right"/>
    </xf>
    <xf numFmtId="167" fontId="10" fillId="2" borderId="49" xfId="2" applyNumberFormat="1" applyFont="1" applyFill="1" applyBorder="1" applyAlignment="1">
      <alignment horizontal="right"/>
    </xf>
    <xf numFmtId="167" fontId="99" fillId="2" borderId="118" xfId="2" applyNumberFormat="1" applyFont="1" applyFill="1" applyBorder="1" applyAlignment="1">
      <alignment horizontal="center" vertical="center"/>
    </xf>
    <xf numFmtId="167" fontId="99" fillId="2" borderId="81" xfId="2" applyNumberFormat="1" applyFont="1" applyFill="1" applyBorder="1" applyAlignment="1">
      <alignment horizontal="center" vertical="center"/>
    </xf>
    <xf numFmtId="167" fontId="10" fillId="2" borderId="70" xfId="1" applyNumberFormat="1" applyFont="1" applyFill="1" applyBorder="1" applyAlignment="1">
      <alignment horizontal="right" vertical="center" wrapText="1"/>
    </xf>
    <xf numFmtId="167" fontId="10" fillId="2" borderId="73" xfId="1" applyNumberFormat="1" applyFont="1" applyFill="1" applyBorder="1" applyAlignment="1">
      <alignment horizontal="right" vertical="center" wrapText="1"/>
    </xf>
    <xf numFmtId="167" fontId="10" fillId="2" borderId="70" xfId="0" applyNumberFormat="1" applyFont="1" applyFill="1" applyBorder="1" applyAlignment="1">
      <alignment horizontal="right"/>
    </xf>
    <xf numFmtId="167" fontId="10" fillId="2" borderId="71" xfId="0" applyNumberFormat="1" applyFont="1" applyFill="1" applyBorder="1" applyAlignment="1">
      <alignment horizontal="right"/>
    </xf>
    <xf numFmtId="167" fontId="10" fillId="2" borderId="73" xfId="0" applyNumberFormat="1" applyFont="1" applyFill="1" applyBorder="1" applyAlignment="1">
      <alignment horizontal="right"/>
    </xf>
    <xf numFmtId="167" fontId="10" fillId="2" borderId="50" xfId="0" applyNumberFormat="1" applyFont="1" applyFill="1" applyBorder="1" applyAlignment="1">
      <alignment horizontal="right"/>
    </xf>
    <xf numFmtId="167" fontId="8" fillId="2" borderId="33" xfId="2" applyNumberFormat="1" applyFont="1" applyFill="1" applyBorder="1" applyAlignment="1">
      <alignment horizontal="left" vertical="center"/>
    </xf>
    <xf numFmtId="167" fontId="8" fillId="2" borderId="69" xfId="2" applyNumberFormat="1" applyFont="1" applyFill="1" applyBorder="1" applyAlignment="1">
      <alignment horizontal="left" vertical="center"/>
    </xf>
    <xf numFmtId="167" fontId="8" fillId="2" borderId="49" xfId="2" applyNumberFormat="1" applyFont="1" applyFill="1" applyBorder="1" applyAlignment="1">
      <alignment horizontal="left" vertical="center"/>
    </xf>
    <xf numFmtId="167" fontId="8" fillId="2" borderId="49" xfId="2" applyNumberFormat="1" applyFont="1" applyFill="1" applyBorder="1" applyAlignment="1">
      <alignment horizontal="left" vertical="center" wrapText="1"/>
    </xf>
    <xf numFmtId="167" fontId="10" fillId="2" borderId="2" xfId="2" applyNumberFormat="1" applyFont="1" applyFill="1" applyBorder="1" applyAlignment="1">
      <alignment horizontal="right" vertical="center"/>
    </xf>
    <xf numFmtId="167" fontId="10" fillId="2" borderId="33" xfId="2" applyNumberFormat="1" applyFont="1" applyFill="1" applyBorder="1" applyAlignment="1">
      <alignment horizontal="right" vertical="center" wrapText="1"/>
    </xf>
    <xf numFmtId="167" fontId="10" fillId="2" borderId="69" xfId="2" applyNumberFormat="1" applyFont="1" applyFill="1" applyBorder="1" applyAlignment="1">
      <alignment horizontal="right" vertical="center" wrapText="1"/>
    </xf>
    <xf numFmtId="167" fontId="10" fillId="2" borderId="49" xfId="2" applyNumberFormat="1" applyFont="1" applyFill="1" applyBorder="1" applyAlignment="1">
      <alignment horizontal="right" vertical="center" wrapText="1"/>
    </xf>
    <xf numFmtId="0" fontId="0" fillId="2" borderId="69" xfId="0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167" fontId="10" fillId="2" borderId="7" xfId="2" applyNumberFormat="1" applyFont="1" applyFill="1" applyBorder="1" applyAlignment="1">
      <alignment horizontal="right" vertical="center"/>
    </xf>
    <xf numFmtId="167" fontId="10" fillId="2" borderId="70" xfId="2" applyNumberFormat="1" applyFont="1" applyFill="1" applyBorder="1" applyAlignment="1">
      <alignment horizontal="right" vertical="center" wrapText="1"/>
    </xf>
    <xf numFmtId="167" fontId="10" fillId="2" borderId="46" xfId="2" applyNumberFormat="1" applyFont="1" applyFill="1" applyBorder="1" applyAlignment="1">
      <alignment horizontal="right" vertical="center" wrapText="1"/>
    </xf>
    <xf numFmtId="167" fontId="10" fillId="2" borderId="71" xfId="2" applyNumberFormat="1" applyFont="1" applyFill="1" applyBorder="1" applyAlignment="1">
      <alignment horizontal="right" vertical="center" wrapText="1"/>
    </xf>
    <xf numFmtId="167" fontId="66" fillId="2" borderId="53" xfId="2" applyNumberFormat="1" applyFont="1" applyFill="1" applyBorder="1" applyAlignment="1">
      <alignment horizontal="center" vertical="center" textRotation="90"/>
    </xf>
    <xf numFmtId="167" fontId="66" fillId="2" borderId="154" xfId="2" applyNumberFormat="1" applyFont="1" applyFill="1" applyBorder="1" applyAlignment="1">
      <alignment horizontal="center" vertical="center" textRotation="90"/>
    </xf>
    <xf numFmtId="167" fontId="8" fillId="2" borderId="80" xfId="2" applyNumberFormat="1" applyFont="1" applyFill="1" applyBorder="1" applyAlignment="1">
      <alignment horizontal="left" vertical="center" wrapText="1"/>
    </xf>
    <xf numFmtId="167" fontId="8" fillId="2" borderId="19" xfId="2" applyNumberFormat="1" applyFont="1" applyFill="1" applyBorder="1" applyAlignment="1">
      <alignment horizontal="left" vertical="center" wrapText="1"/>
    </xf>
    <xf numFmtId="167" fontId="8" fillId="2" borderId="59" xfId="2" applyNumberFormat="1" applyFont="1" applyFill="1" applyBorder="1" applyAlignment="1">
      <alignment horizontal="left" vertical="center" wrapText="1"/>
    </xf>
    <xf numFmtId="167" fontId="10" fillId="2" borderId="9" xfId="2" applyNumberFormat="1" applyFont="1" applyFill="1" applyBorder="1" applyAlignment="1">
      <alignment horizontal="right" vertical="center"/>
    </xf>
    <xf numFmtId="167" fontId="10" fillId="2" borderId="80" xfId="2" applyNumberFormat="1" applyFont="1" applyFill="1" applyBorder="1" applyAlignment="1">
      <alignment horizontal="right" vertical="center" wrapText="1"/>
    </xf>
    <xf numFmtId="167" fontId="10" fillId="2" borderId="19" xfId="2" applyNumberFormat="1" applyFont="1" applyFill="1" applyBorder="1" applyAlignment="1">
      <alignment horizontal="right" vertical="center" wrapText="1"/>
    </xf>
    <xf numFmtId="167" fontId="10" fillId="2" borderId="59" xfId="2" applyNumberFormat="1" applyFont="1" applyFill="1" applyBorder="1" applyAlignment="1">
      <alignment horizontal="right" vertical="center" wrapText="1"/>
    </xf>
    <xf numFmtId="167" fontId="8" fillId="2" borderId="70" xfId="2" applyNumberFormat="1" applyFont="1" applyFill="1" applyBorder="1" applyAlignment="1">
      <alignment horizontal="left" vertical="center"/>
    </xf>
    <xf numFmtId="167" fontId="8" fillId="2" borderId="46" xfId="2" applyNumberFormat="1" applyFont="1" applyFill="1" applyBorder="1" applyAlignment="1">
      <alignment horizontal="left" vertical="center"/>
    </xf>
    <xf numFmtId="167" fontId="8" fillId="2" borderId="71" xfId="2" applyNumberFormat="1" applyFont="1" applyFill="1" applyBorder="1" applyAlignment="1">
      <alignment horizontal="left" vertical="center"/>
    </xf>
    <xf numFmtId="167" fontId="66" fillId="2" borderId="8" xfId="2" applyNumberFormat="1" applyFont="1" applyFill="1" applyBorder="1" applyAlignment="1">
      <alignment horizontal="center" vertical="center" textRotation="90"/>
    </xf>
    <xf numFmtId="167" fontId="66" fillId="2" borderId="1" xfId="2" applyNumberFormat="1" applyFont="1" applyFill="1" applyBorder="1" applyAlignment="1">
      <alignment horizontal="center" vertical="center" textRotation="90"/>
    </xf>
    <xf numFmtId="167" fontId="66" fillId="2" borderId="4" xfId="2" applyNumberFormat="1" applyFont="1" applyFill="1" applyBorder="1" applyAlignment="1">
      <alignment horizontal="center" vertical="center" textRotation="90"/>
    </xf>
    <xf numFmtId="167" fontId="8" fillId="2" borderId="80" xfId="2" applyNumberFormat="1" applyFont="1" applyFill="1" applyBorder="1" applyAlignment="1">
      <alignment horizontal="left" vertical="center"/>
    </xf>
    <xf numFmtId="167" fontId="8" fillId="2" borderId="19" xfId="2" applyNumberFormat="1" applyFont="1" applyFill="1" applyBorder="1" applyAlignment="1">
      <alignment horizontal="left" vertical="center"/>
    </xf>
    <xf numFmtId="167" fontId="8" fillId="2" borderId="59" xfId="2" applyNumberFormat="1" applyFont="1" applyFill="1" applyBorder="1" applyAlignment="1">
      <alignment horizontal="left" vertical="center"/>
    </xf>
    <xf numFmtId="167" fontId="10" fillId="2" borderId="19" xfId="2" applyNumberFormat="1" applyFont="1" applyFill="1" applyBorder="1" applyAlignment="1">
      <alignment horizontal="right" vertical="center"/>
    </xf>
    <xf numFmtId="167" fontId="10" fillId="2" borderId="69" xfId="2" applyNumberFormat="1" applyFont="1" applyFill="1" applyBorder="1" applyAlignment="1">
      <alignment horizontal="right" vertical="center"/>
    </xf>
    <xf numFmtId="167" fontId="66" fillId="2" borderId="85" xfId="2" applyNumberFormat="1" applyFont="1" applyFill="1" applyBorder="1" applyAlignment="1">
      <alignment horizontal="left" vertical="center" wrapText="1"/>
    </xf>
    <xf numFmtId="167" fontId="66" fillId="2" borderId="86" xfId="2" applyNumberFormat="1" applyFont="1" applyFill="1" applyBorder="1" applyAlignment="1">
      <alignment horizontal="left" vertical="center" wrapText="1"/>
    </xf>
    <xf numFmtId="167" fontId="66" fillId="2" borderId="87" xfId="2" applyNumberFormat="1" applyFont="1" applyFill="1" applyBorder="1" applyAlignment="1">
      <alignment horizontal="left" vertical="center" wrapText="1"/>
    </xf>
    <xf numFmtId="167" fontId="8" fillId="2" borderId="73" xfId="2" applyNumberFormat="1" applyFont="1" applyFill="1" applyBorder="1" applyAlignment="1">
      <alignment horizontal="left" vertical="center"/>
    </xf>
    <xf numFmtId="167" fontId="8" fillId="2" borderId="24" xfId="2" applyNumberFormat="1" applyFont="1" applyFill="1" applyBorder="1" applyAlignment="1">
      <alignment horizontal="left" vertical="center"/>
    </xf>
    <xf numFmtId="167" fontId="8" fillId="2" borderId="50" xfId="2" applyNumberFormat="1" applyFont="1" applyFill="1" applyBorder="1" applyAlignment="1">
      <alignment horizontal="left" vertical="center"/>
    </xf>
    <xf numFmtId="167" fontId="8" fillId="2" borderId="28" xfId="2" applyNumberFormat="1" applyFont="1" applyFill="1" applyBorder="1" applyAlignment="1">
      <alignment horizontal="left" vertical="center" wrapText="1"/>
    </xf>
    <xf numFmtId="167" fontId="8" fillId="2" borderId="45" xfId="2" applyNumberFormat="1" applyFont="1" applyFill="1" applyBorder="1" applyAlignment="1">
      <alignment horizontal="left" vertical="center" wrapText="1"/>
    </xf>
    <xf numFmtId="167" fontId="8" fillId="2" borderId="63" xfId="2" applyNumberFormat="1" applyFont="1" applyFill="1" applyBorder="1" applyAlignment="1">
      <alignment horizontal="left" vertical="center" wrapText="1"/>
    </xf>
    <xf numFmtId="167" fontId="10" fillId="2" borderId="28" xfId="2" applyNumberFormat="1" applyFont="1" applyFill="1" applyBorder="1" applyAlignment="1">
      <alignment horizontal="right" vertical="center"/>
    </xf>
    <xf numFmtId="167" fontId="10" fillId="2" borderId="45" xfId="2" applyNumberFormat="1" applyFont="1" applyFill="1" applyBorder="1" applyAlignment="1">
      <alignment horizontal="right" vertical="center"/>
    </xf>
    <xf numFmtId="167" fontId="10" fillId="2" borderId="63" xfId="2" applyNumberFormat="1" applyFont="1" applyFill="1" applyBorder="1" applyAlignment="1">
      <alignment horizontal="right" vertical="center"/>
    </xf>
    <xf numFmtId="167" fontId="10" fillId="2" borderId="28" xfId="2" applyNumberFormat="1" applyFont="1" applyFill="1" applyBorder="1" applyAlignment="1">
      <alignment horizontal="right" vertical="center" wrapText="1"/>
    </xf>
    <xf numFmtId="167" fontId="10" fillId="2" borderId="45" xfId="2" applyNumberFormat="1" applyFont="1" applyFill="1" applyBorder="1" applyAlignment="1">
      <alignment horizontal="right" vertical="center" wrapText="1"/>
    </xf>
    <xf numFmtId="167" fontId="10" fillId="2" borderId="63" xfId="2" applyNumberFormat="1" applyFont="1" applyFill="1" applyBorder="1" applyAlignment="1">
      <alignment horizontal="right" vertical="center" wrapText="1"/>
    </xf>
    <xf numFmtId="167" fontId="66" fillId="2" borderId="85" xfId="2" applyNumberFormat="1" applyFont="1" applyFill="1" applyBorder="1" applyAlignment="1">
      <alignment horizontal="left" vertical="center"/>
    </xf>
    <xf numFmtId="167" fontId="66" fillId="2" borderId="86" xfId="2" applyNumberFormat="1" applyFont="1" applyFill="1" applyBorder="1" applyAlignment="1">
      <alignment horizontal="left" vertical="center"/>
    </xf>
    <xf numFmtId="167" fontId="66" fillId="2" borderId="87" xfId="2" applyNumberFormat="1" applyFont="1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167" fontId="66" fillId="2" borderId="72" xfId="2" applyNumberFormat="1" applyFont="1" applyFill="1" applyBorder="1" applyAlignment="1">
      <alignment horizontal="center" vertical="center" textRotation="90"/>
    </xf>
    <xf numFmtId="167" fontId="66" fillId="2" borderId="57" xfId="2" applyNumberFormat="1" applyFont="1" applyFill="1" applyBorder="1" applyAlignment="1">
      <alignment horizontal="center" vertical="center" textRotation="90"/>
    </xf>
    <xf numFmtId="167" fontId="66" fillId="2" borderId="23" xfId="2" applyNumberFormat="1" applyFont="1" applyFill="1" applyBorder="1" applyAlignment="1">
      <alignment horizontal="center" vertical="center" textRotation="90"/>
    </xf>
    <xf numFmtId="167" fontId="8" fillId="2" borderId="33" xfId="0" applyNumberFormat="1" applyFont="1" applyFill="1" applyBorder="1" applyAlignment="1">
      <alignment horizontal="left" vertical="center" wrapText="1"/>
    </xf>
    <xf numFmtId="167" fontId="8" fillId="2" borderId="69" xfId="0" applyNumberFormat="1" applyFont="1" applyFill="1" applyBorder="1" applyAlignment="1">
      <alignment horizontal="left" vertical="center" wrapText="1"/>
    </xf>
    <xf numFmtId="167" fontId="8" fillId="2" borderId="49" xfId="0" applyNumberFormat="1" applyFont="1" applyFill="1" applyBorder="1" applyAlignment="1">
      <alignment horizontal="left" vertical="center" wrapText="1"/>
    </xf>
    <xf numFmtId="167" fontId="66" fillId="2" borderId="28" xfId="2" applyNumberFormat="1" applyFont="1" applyFill="1" applyBorder="1" applyAlignment="1">
      <alignment horizontal="left" vertical="center"/>
    </xf>
    <xf numFmtId="167" fontId="66" fillId="2" borderId="45" xfId="2" applyNumberFormat="1" applyFont="1" applyFill="1" applyBorder="1" applyAlignment="1">
      <alignment horizontal="left" vertical="center"/>
    </xf>
    <xf numFmtId="167" fontId="66" fillId="2" borderId="63" xfId="2" applyNumberFormat="1" applyFont="1" applyFill="1" applyBorder="1" applyAlignment="1">
      <alignment horizontal="left" vertical="center"/>
    </xf>
    <xf numFmtId="167" fontId="10" fillId="2" borderId="46" xfId="0" applyNumberFormat="1" applyFont="1" applyFill="1" applyBorder="1" applyAlignment="1">
      <alignment horizontal="right"/>
    </xf>
    <xf numFmtId="167" fontId="10" fillId="2" borderId="33" xfId="0" applyNumberFormat="1" applyFont="1" applyFill="1" applyBorder="1" applyAlignment="1">
      <alignment horizontal="right"/>
    </xf>
    <xf numFmtId="167" fontId="10" fillId="2" borderId="69" xfId="0" applyNumberFormat="1" applyFont="1" applyFill="1" applyBorder="1" applyAlignment="1">
      <alignment horizontal="right"/>
    </xf>
    <xf numFmtId="167" fontId="10" fillId="2" borderId="49" xfId="0" applyNumberFormat="1" applyFont="1" applyFill="1" applyBorder="1" applyAlignment="1">
      <alignment horizontal="right"/>
    </xf>
    <xf numFmtId="167" fontId="10" fillId="3" borderId="33" xfId="2" applyNumberFormat="1" applyFont="1" applyFill="1" applyBorder="1" applyAlignment="1">
      <alignment horizontal="right" vertical="center" wrapText="1"/>
    </xf>
    <xf numFmtId="167" fontId="10" fillId="3" borderId="69" xfId="2" applyNumberFormat="1" applyFont="1" applyFill="1" applyBorder="1" applyAlignment="1">
      <alignment horizontal="right" vertical="center" wrapText="1"/>
    </xf>
    <xf numFmtId="167" fontId="10" fillId="3" borderId="49" xfId="2" applyNumberFormat="1" applyFont="1" applyFill="1" applyBorder="1" applyAlignment="1">
      <alignment horizontal="right" vertical="center" wrapText="1"/>
    </xf>
    <xf numFmtId="167" fontId="106" fillId="2" borderId="33" xfId="2" applyNumberFormat="1" applyFont="1" applyFill="1" applyBorder="1" applyAlignment="1">
      <alignment horizontal="right" vertical="center" wrapText="1"/>
    </xf>
    <xf numFmtId="167" fontId="106" fillId="2" borderId="69" xfId="2" applyNumberFormat="1" applyFont="1" applyFill="1" applyBorder="1" applyAlignment="1">
      <alignment horizontal="right" vertical="center" wrapText="1"/>
    </xf>
    <xf numFmtId="167" fontId="106" fillId="2" borderId="49" xfId="2" applyNumberFormat="1" applyFont="1" applyFill="1" applyBorder="1" applyAlignment="1">
      <alignment horizontal="right" vertical="center" wrapText="1"/>
    </xf>
    <xf numFmtId="167" fontId="107" fillId="5" borderId="2" xfId="2" applyNumberFormat="1" applyFont="1" applyFill="1" applyBorder="1" applyAlignment="1">
      <alignment horizontal="center" vertical="center" wrapText="1"/>
    </xf>
    <xf numFmtId="167" fontId="106" fillId="2" borderId="2" xfId="0" applyNumberFormat="1" applyFont="1" applyFill="1" applyBorder="1" applyAlignment="1">
      <alignment horizontal="center"/>
    </xf>
    <xf numFmtId="167" fontId="105" fillId="5" borderId="2" xfId="2" applyNumberFormat="1" applyFont="1" applyFill="1" applyBorder="1" applyAlignment="1">
      <alignment horizontal="center" vertical="center" wrapText="1"/>
    </xf>
    <xf numFmtId="167" fontId="105" fillId="5" borderId="33" xfId="2" applyNumberFormat="1" applyFont="1" applyFill="1" applyBorder="1" applyAlignment="1">
      <alignment horizontal="center" vertical="center" wrapText="1"/>
    </xf>
    <xf numFmtId="167" fontId="105" fillId="5" borderId="69" xfId="2" applyNumberFormat="1" applyFont="1" applyFill="1" applyBorder="1" applyAlignment="1">
      <alignment horizontal="center" vertical="center" wrapText="1"/>
    </xf>
    <xf numFmtId="167" fontId="105" fillId="5" borderId="49" xfId="2" applyNumberFormat="1" applyFont="1" applyFill="1" applyBorder="1" applyAlignment="1">
      <alignment horizontal="center" vertical="center" wrapText="1"/>
    </xf>
    <xf numFmtId="167" fontId="106" fillId="2" borderId="2" xfId="0" applyNumberFormat="1" applyFont="1" applyFill="1" applyBorder="1" applyAlignment="1">
      <alignment horizontal="right" vertical="center"/>
    </xf>
    <xf numFmtId="167" fontId="90" fillId="5" borderId="2" xfId="2" applyNumberFormat="1" applyFont="1" applyFill="1" applyBorder="1" applyAlignment="1">
      <alignment horizontal="center" vertical="center" wrapText="1"/>
    </xf>
    <xf numFmtId="167" fontId="106" fillId="2" borderId="33" xfId="2" applyNumberFormat="1" applyFont="1" applyFill="1" applyBorder="1" applyAlignment="1">
      <alignment horizontal="right" vertical="center"/>
    </xf>
    <xf numFmtId="167" fontId="106" fillId="2" borderId="69" xfId="2" applyNumberFormat="1" applyFont="1" applyFill="1" applyBorder="1" applyAlignment="1">
      <alignment horizontal="right" vertical="center"/>
    </xf>
    <xf numFmtId="167" fontId="106" fillId="2" borderId="49" xfId="2" applyNumberFormat="1" applyFont="1" applyFill="1" applyBorder="1" applyAlignment="1">
      <alignment horizontal="right" vertical="center"/>
    </xf>
    <xf numFmtId="167" fontId="88" fillId="2" borderId="8" xfId="0" applyNumberFormat="1" applyFont="1" applyFill="1" applyBorder="1" applyAlignment="1">
      <alignment horizontal="center" vertical="center"/>
    </xf>
    <xf numFmtId="167" fontId="88" fillId="2" borderId="9" xfId="0" applyNumberFormat="1" applyFont="1" applyFill="1" applyBorder="1" applyAlignment="1">
      <alignment horizontal="center" vertical="center"/>
    </xf>
    <xf numFmtId="167" fontId="88" fillId="2" borderId="10" xfId="0" applyNumberFormat="1" applyFont="1" applyFill="1" applyBorder="1" applyAlignment="1">
      <alignment horizontal="center" vertical="center"/>
    </xf>
    <xf numFmtId="167" fontId="66" fillId="2" borderId="18" xfId="2" applyNumberFormat="1" applyFont="1" applyFill="1" applyBorder="1" applyAlignment="1">
      <alignment horizontal="center" vertical="center"/>
    </xf>
    <xf numFmtId="167" fontId="66" fillId="2" borderId="19" xfId="2" applyNumberFormat="1" applyFont="1" applyFill="1" applyBorder="1" applyAlignment="1">
      <alignment horizontal="center" vertical="center"/>
    </xf>
    <xf numFmtId="167" fontId="66" fillId="2" borderId="59" xfId="2" applyNumberFormat="1" applyFont="1" applyFill="1" applyBorder="1" applyAlignment="1">
      <alignment horizontal="center" vertical="center"/>
    </xf>
    <xf numFmtId="167" fontId="66" fillId="2" borderId="80" xfId="2" applyNumberFormat="1" applyFont="1" applyFill="1" applyBorder="1" applyAlignment="1">
      <alignment horizontal="center" vertical="center"/>
    </xf>
    <xf numFmtId="167" fontId="66" fillId="2" borderId="148" xfId="2" applyNumberFormat="1" applyFont="1" applyFill="1" applyBorder="1" applyAlignment="1">
      <alignment horizontal="center" vertical="center"/>
    </xf>
    <xf numFmtId="167" fontId="104" fillId="2" borderId="80" xfId="2" applyNumberFormat="1" applyFont="1" applyFill="1" applyBorder="1" applyAlignment="1">
      <alignment horizontal="center" vertical="center"/>
    </xf>
    <xf numFmtId="167" fontId="104" fillId="2" borderId="19" xfId="2" applyNumberFormat="1" applyFont="1" applyFill="1" applyBorder="1" applyAlignment="1">
      <alignment horizontal="center" vertical="center"/>
    </xf>
    <xf numFmtId="167" fontId="104" fillId="2" borderId="59" xfId="2" applyNumberFormat="1" applyFont="1" applyFill="1" applyBorder="1" applyAlignment="1">
      <alignment horizontal="center" vertical="center"/>
    </xf>
    <xf numFmtId="167" fontId="66" fillId="2" borderId="2" xfId="2" applyNumberFormat="1" applyFont="1" applyFill="1" applyBorder="1" applyAlignment="1">
      <alignment horizontal="center" vertical="center" textRotation="90"/>
    </xf>
    <xf numFmtId="167" fontId="88" fillId="2" borderId="33" xfId="0" applyNumberFormat="1" applyFont="1" applyFill="1" applyBorder="1" applyAlignment="1">
      <alignment horizontal="center" vertical="center" wrapText="1"/>
    </xf>
    <xf numFmtId="167" fontId="88" fillId="2" borderId="69" xfId="0" applyNumberFormat="1" applyFont="1" applyFill="1" applyBorder="1" applyAlignment="1">
      <alignment horizontal="center" vertical="center" wrapText="1"/>
    </xf>
    <xf numFmtId="167" fontId="88" fillId="2" borderId="49" xfId="0" applyNumberFormat="1" applyFont="1" applyFill="1" applyBorder="1" applyAlignment="1">
      <alignment horizontal="center" vertical="center" wrapText="1"/>
    </xf>
    <xf numFmtId="167" fontId="88" fillId="2" borderId="33" xfId="0" applyNumberFormat="1" applyFont="1" applyFill="1" applyBorder="1" applyAlignment="1">
      <alignment horizontal="center" vertical="center"/>
    </xf>
    <xf numFmtId="167" fontId="88" fillId="2" borderId="69" xfId="0" applyNumberFormat="1" applyFont="1" applyFill="1" applyBorder="1" applyAlignment="1">
      <alignment horizontal="center" vertical="center"/>
    </xf>
    <xf numFmtId="167" fontId="88" fillId="2" borderId="49" xfId="0" applyNumberFormat="1" applyFont="1" applyFill="1" applyBorder="1" applyAlignment="1">
      <alignment horizontal="center" vertical="center"/>
    </xf>
    <xf numFmtId="167" fontId="88" fillId="2" borderId="70" xfId="0" applyNumberFormat="1" applyFont="1" applyFill="1" applyBorder="1" applyAlignment="1">
      <alignment horizontal="center" vertical="center" wrapText="1"/>
    </xf>
    <xf numFmtId="167" fontId="88" fillId="2" borderId="46" xfId="0" applyNumberFormat="1" applyFont="1" applyFill="1" applyBorder="1" applyAlignment="1">
      <alignment horizontal="center" vertical="center" wrapText="1"/>
    </xf>
    <xf numFmtId="167" fontId="88" fillId="2" borderId="71" xfId="0" applyNumberFormat="1" applyFont="1" applyFill="1" applyBorder="1" applyAlignment="1">
      <alignment horizontal="center" vertical="center" wrapText="1"/>
    </xf>
    <xf numFmtId="167" fontId="88" fillId="2" borderId="72" xfId="0" applyNumberFormat="1" applyFont="1" applyFill="1" applyBorder="1" applyAlignment="1">
      <alignment horizontal="center" vertical="center" wrapText="1"/>
    </xf>
    <xf numFmtId="167" fontId="88" fillId="2" borderId="0" xfId="0" applyNumberFormat="1" applyFont="1" applyFill="1" applyAlignment="1">
      <alignment horizontal="center" vertical="center" wrapText="1"/>
    </xf>
    <xf numFmtId="167" fontId="88" fillId="2" borderId="48" xfId="0" applyNumberFormat="1" applyFont="1" applyFill="1" applyBorder="1" applyAlignment="1">
      <alignment horizontal="center" vertical="center" wrapText="1"/>
    </xf>
    <xf numFmtId="167" fontId="88" fillId="2" borderId="82" xfId="0" applyNumberFormat="1" applyFont="1" applyFill="1" applyBorder="1" applyAlignment="1">
      <alignment horizontal="center" vertical="center" wrapText="1"/>
    </xf>
    <xf numFmtId="167" fontId="88" fillId="2" borderId="15" xfId="0" applyNumberFormat="1" applyFont="1" applyFill="1" applyBorder="1" applyAlignment="1">
      <alignment horizontal="center" vertical="center" wrapText="1"/>
    </xf>
    <xf numFmtId="167" fontId="88" fillId="2" borderId="83" xfId="0" applyNumberFormat="1" applyFont="1" applyFill="1" applyBorder="1" applyAlignment="1">
      <alignment horizontal="center" vertical="center" wrapText="1"/>
    </xf>
    <xf numFmtId="167" fontId="64" fillId="2" borderId="5" xfId="0" applyNumberFormat="1" applyFont="1" applyFill="1" applyBorder="1" applyAlignment="1">
      <alignment horizontal="center"/>
    </xf>
    <xf numFmtId="167" fontId="64" fillId="2" borderId="82" xfId="0" applyNumberFormat="1" applyFont="1" applyFill="1" applyBorder="1" applyAlignment="1">
      <alignment horizontal="center"/>
    </xf>
    <xf numFmtId="167" fontId="64" fillId="2" borderId="15" xfId="0" applyNumberFormat="1" applyFont="1" applyFill="1" applyBorder="1" applyAlignment="1">
      <alignment horizontal="center"/>
    </xf>
    <xf numFmtId="167" fontId="64" fillId="2" borderId="83" xfId="0" applyNumberFormat="1" applyFont="1" applyFill="1" applyBorder="1" applyAlignment="1">
      <alignment horizontal="center"/>
    </xf>
    <xf numFmtId="167" fontId="64" fillId="2" borderId="27" xfId="0" applyNumberFormat="1" applyFont="1" applyFill="1" applyBorder="1" applyAlignment="1">
      <alignment horizontal="center"/>
    </xf>
    <xf numFmtId="167" fontId="64" fillId="2" borderId="28" xfId="0" applyNumberFormat="1" applyFont="1" applyFill="1" applyBorder="1" applyAlignment="1">
      <alignment horizontal="center"/>
    </xf>
    <xf numFmtId="167" fontId="64" fillId="2" borderId="68" xfId="0" applyNumberFormat="1" applyFont="1" applyFill="1" applyBorder="1" applyAlignment="1">
      <alignment horizontal="center"/>
    </xf>
    <xf numFmtId="167" fontId="66" fillId="2" borderId="7" xfId="2" applyNumberFormat="1" applyFont="1" applyFill="1" applyBorder="1" applyAlignment="1">
      <alignment vertical="center" textRotation="90" wrapText="1"/>
    </xf>
    <xf numFmtId="0" fontId="109" fillId="2" borderId="57" xfId="0" applyFont="1" applyFill="1" applyBorder="1" applyAlignment="1">
      <alignment vertical="center" textRotation="90" wrapText="1"/>
    </xf>
    <xf numFmtId="0" fontId="109" fillId="2" borderId="27" xfId="0" applyFont="1" applyFill="1" applyBorder="1" applyAlignment="1">
      <alignment vertical="center" textRotation="90" wrapText="1"/>
    </xf>
    <xf numFmtId="167" fontId="66" fillId="2" borderId="7" xfId="2" applyNumberFormat="1" applyFont="1" applyFill="1" applyBorder="1" applyAlignment="1">
      <alignment horizontal="center" vertical="center" textRotation="90"/>
    </xf>
    <xf numFmtId="167" fontId="108" fillId="2" borderId="33" xfId="2" applyNumberFormat="1" applyFont="1" applyFill="1" applyBorder="1" applyAlignment="1">
      <alignment horizontal="right" vertical="center" wrapText="1"/>
    </xf>
    <xf numFmtId="167" fontId="108" fillId="2" borderId="69" xfId="2" applyNumberFormat="1" applyFont="1" applyFill="1" applyBorder="1" applyAlignment="1">
      <alignment horizontal="right" vertical="center" wrapText="1"/>
    </xf>
    <xf numFmtId="167" fontId="108" fillId="2" borderId="49" xfId="2" applyNumberFormat="1" applyFont="1" applyFill="1" applyBorder="1" applyAlignment="1">
      <alignment horizontal="right" vertical="center" wrapText="1"/>
    </xf>
    <xf numFmtId="167" fontId="8" fillId="2" borderId="2" xfId="2" applyNumberFormat="1" applyFont="1" applyFill="1" applyBorder="1" applyAlignment="1">
      <alignment horizontal="left" vertical="center" wrapText="1"/>
    </xf>
    <xf numFmtId="167" fontId="110" fillId="2" borderId="33" xfId="0" applyNumberFormat="1" applyFont="1" applyFill="1" applyBorder="1" applyAlignment="1">
      <alignment horizontal="center"/>
    </xf>
    <xf numFmtId="167" fontId="110" fillId="2" borderId="69" xfId="0" applyNumberFormat="1" applyFont="1" applyFill="1" applyBorder="1" applyAlignment="1">
      <alignment horizontal="center"/>
    </xf>
    <xf numFmtId="167" fontId="66" fillId="2" borderId="8" xfId="2" applyNumberFormat="1" applyFont="1" applyFill="1" applyBorder="1" applyAlignment="1">
      <alignment horizontal="center" vertical="center" textRotation="90" wrapText="1"/>
    </xf>
    <xf numFmtId="167" fontId="8" fillId="2" borderId="1" xfId="2" applyNumberFormat="1" applyFont="1" applyFill="1" applyBorder="1" applyAlignment="1">
      <alignment horizontal="center" vertical="center" textRotation="90" wrapText="1"/>
    </xf>
    <xf numFmtId="167" fontId="8" fillId="2" borderId="4" xfId="2" applyNumberFormat="1" applyFont="1" applyFill="1" applyBorder="1" applyAlignment="1">
      <alignment horizontal="center" vertical="center" textRotation="90" wrapText="1"/>
    </xf>
    <xf numFmtId="167" fontId="66" fillId="2" borderId="9" xfId="2" applyNumberFormat="1" applyFont="1" applyFill="1" applyBorder="1" applyAlignment="1">
      <alignment horizontal="left" vertical="center"/>
    </xf>
    <xf numFmtId="167" fontId="10" fillId="2" borderId="9" xfId="0" applyNumberFormat="1" applyFont="1" applyFill="1" applyBorder="1" applyAlignment="1">
      <alignment horizontal="right"/>
    </xf>
    <xf numFmtId="167" fontId="88" fillId="2" borderId="31" xfId="0" applyNumberFormat="1" applyFont="1" applyFill="1" applyBorder="1" applyAlignment="1">
      <alignment horizontal="center" vertical="center" textRotation="91" wrapText="1"/>
    </xf>
    <xf numFmtId="167" fontId="88" fillId="2" borderId="77" xfId="0" applyNumberFormat="1" applyFont="1" applyFill="1" applyBorder="1" applyAlignment="1">
      <alignment horizontal="center" vertical="center" textRotation="91" wrapText="1"/>
    </xf>
    <xf numFmtId="167" fontId="88" fillId="2" borderId="52" xfId="0" applyNumberFormat="1" applyFont="1" applyFill="1" applyBorder="1" applyAlignment="1">
      <alignment horizontal="center" vertical="center" textRotation="91" wrapText="1"/>
    </xf>
    <xf numFmtId="167" fontId="88" fillId="2" borderId="72" xfId="0" applyNumberFormat="1" applyFont="1" applyFill="1" applyBorder="1" applyAlignment="1">
      <alignment horizontal="center" vertical="center" textRotation="91" wrapText="1"/>
    </xf>
    <xf numFmtId="167" fontId="88" fillId="2" borderId="0" xfId="0" applyNumberFormat="1" applyFont="1" applyFill="1" applyAlignment="1">
      <alignment horizontal="center" vertical="center" textRotation="91" wrapText="1"/>
    </xf>
    <xf numFmtId="167" fontId="88" fillId="2" borderId="48" xfId="0" applyNumberFormat="1" applyFont="1" applyFill="1" applyBorder="1" applyAlignment="1">
      <alignment horizontal="center" vertical="center" textRotation="91" wrapText="1"/>
    </xf>
    <xf numFmtId="167" fontId="88" fillId="2" borderId="73" xfId="0" applyNumberFormat="1" applyFont="1" applyFill="1" applyBorder="1" applyAlignment="1">
      <alignment horizontal="center" vertical="center" textRotation="91" wrapText="1"/>
    </xf>
    <xf numFmtId="167" fontId="88" fillId="2" borderId="24" xfId="0" applyNumberFormat="1" applyFont="1" applyFill="1" applyBorder="1" applyAlignment="1">
      <alignment horizontal="center" vertical="center" textRotation="91" wrapText="1"/>
    </xf>
    <xf numFmtId="167" fontId="88" fillId="2" borderId="50" xfId="0" applyNumberFormat="1" applyFont="1" applyFill="1" applyBorder="1" applyAlignment="1">
      <alignment horizontal="center" vertical="center" textRotation="91" wrapText="1"/>
    </xf>
    <xf numFmtId="167" fontId="8" fillId="2" borderId="23" xfId="2" applyNumberFormat="1" applyFont="1" applyFill="1" applyBorder="1" applyAlignment="1">
      <alignment horizontal="left" vertical="center"/>
    </xf>
    <xf numFmtId="167" fontId="10" fillId="2" borderId="2" xfId="0" applyNumberFormat="1" applyFont="1" applyFill="1" applyBorder="1" applyAlignment="1">
      <alignment horizontal="right"/>
    </xf>
    <xf numFmtId="167" fontId="8" fillId="2" borderId="2" xfId="2" applyNumberFormat="1" applyFont="1" applyFill="1" applyBorder="1" applyAlignment="1">
      <alignment horizontal="left" vertical="center"/>
    </xf>
    <xf numFmtId="167" fontId="88" fillId="2" borderId="70" xfId="0" applyNumberFormat="1" applyFont="1" applyFill="1" applyBorder="1" applyAlignment="1">
      <alignment horizontal="center" vertical="center"/>
    </xf>
    <xf numFmtId="167" fontId="88" fillId="2" borderId="46" xfId="0" applyNumberFormat="1" applyFont="1" applyFill="1" applyBorder="1" applyAlignment="1">
      <alignment horizontal="center" vertical="center"/>
    </xf>
    <xf numFmtId="167" fontId="66" fillId="2" borderId="2" xfId="2" applyNumberFormat="1" applyFont="1" applyFill="1" applyBorder="1" applyAlignment="1">
      <alignment horizontal="left" vertical="center" wrapText="1"/>
    </xf>
    <xf numFmtId="167" fontId="8" fillId="2" borderId="33" xfId="2" applyNumberFormat="1" applyFont="1" applyFill="1" applyBorder="1" applyAlignment="1">
      <alignment horizontal="center" vertical="center" wrapText="1"/>
    </xf>
    <xf numFmtId="167" fontId="8" fillId="2" borderId="69" xfId="2" applyNumberFormat="1" applyFont="1" applyFill="1" applyBorder="1" applyAlignment="1">
      <alignment horizontal="center" vertical="center" wrapText="1"/>
    </xf>
    <xf numFmtId="167" fontId="8" fillId="2" borderId="49" xfId="2" applyNumberFormat="1" applyFont="1" applyFill="1" applyBorder="1" applyAlignment="1">
      <alignment horizontal="center" vertical="center" wrapText="1"/>
    </xf>
    <xf numFmtId="167" fontId="66" fillId="2" borderId="28" xfId="2" applyNumberFormat="1" applyFont="1" applyFill="1" applyBorder="1" applyAlignment="1">
      <alignment horizontal="left" vertical="center" wrapText="1"/>
    </xf>
    <xf numFmtId="167" fontId="66" fillId="2" borderId="45" xfId="2" applyNumberFormat="1" applyFont="1" applyFill="1" applyBorder="1" applyAlignment="1">
      <alignment horizontal="left" vertical="center" wrapText="1"/>
    </xf>
    <xf numFmtId="167" fontId="66" fillId="2" borderId="63" xfId="2" applyNumberFormat="1" applyFont="1" applyFill="1" applyBorder="1" applyAlignment="1">
      <alignment horizontal="left" vertical="center" wrapText="1"/>
    </xf>
    <xf numFmtId="167" fontId="95" fillId="2" borderId="2" xfId="2" applyNumberFormat="1" applyFont="1" applyFill="1" applyBorder="1" applyAlignment="1">
      <alignment horizontal="center" vertical="center"/>
    </xf>
    <xf numFmtId="167" fontId="95" fillId="2" borderId="5" xfId="2" applyNumberFormat="1" applyFont="1" applyFill="1" applyBorder="1" applyAlignment="1">
      <alignment horizontal="center" vertical="center"/>
    </xf>
    <xf numFmtId="167" fontId="64" fillId="2" borderId="2" xfId="0" applyNumberFormat="1" applyFont="1" applyFill="1" applyBorder="1" applyAlignment="1">
      <alignment horizontal="left" vertical="center"/>
    </xf>
    <xf numFmtId="167" fontId="64" fillId="2" borderId="5" xfId="0" applyNumberFormat="1" applyFont="1" applyFill="1" applyBorder="1" applyAlignment="1">
      <alignment horizontal="left" vertical="center"/>
    </xf>
    <xf numFmtId="167" fontId="8" fillId="2" borderId="33" xfId="0" applyNumberFormat="1" applyFont="1" applyFill="1" applyBorder="1" applyAlignment="1">
      <alignment horizontal="center" vertical="center"/>
    </xf>
    <xf numFmtId="167" fontId="8" fillId="2" borderId="69" xfId="0" applyNumberFormat="1" applyFont="1" applyFill="1" applyBorder="1" applyAlignment="1">
      <alignment horizontal="center" vertical="center"/>
    </xf>
    <xf numFmtId="167" fontId="8" fillId="2" borderId="156" xfId="0" applyNumberFormat="1" applyFont="1" applyFill="1" applyBorder="1" applyAlignment="1">
      <alignment horizontal="center" vertical="center"/>
    </xf>
    <xf numFmtId="167" fontId="111" fillId="2" borderId="0" xfId="0" applyNumberFormat="1" applyFont="1" applyFill="1" applyAlignment="1">
      <alignment horizontal="center" wrapText="1"/>
    </xf>
    <xf numFmtId="167" fontId="8" fillId="2" borderId="28" xfId="0" applyNumberFormat="1" applyFont="1" applyFill="1" applyBorder="1" applyAlignment="1">
      <alignment horizontal="center" vertical="center"/>
    </xf>
    <xf numFmtId="167" fontId="8" fillId="2" borderId="45" xfId="0" applyNumberFormat="1" applyFont="1" applyFill="1" applyBorder="1" applyAlignment="1">
      <alignment horizontal="center" vertical="center"/>
    </xf>
    <xf numFmtId="167" fontId="8" fillId="2" borderId="68" xfId="0" applyNumberFormat="1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right"/>
    </xf>
    <xf numFmtId="167" fontId="10" fillId="14" borderId="80" xfId="1" applyNumberFormat="1" applyFont="1" applyFill="1" applyBorder="1" applyAlignment="1">
      <alignment horizontal="right" vertical="center"/>
    </xf>
    <xf numFmtId="167" fontId="10" fillId="14" borderId="59" xfId="1" applyNumberFormat="1" applyFont="1" applyFill="1" applyBorder="1" applyAlignment="1">
      <alignment horizontal="right" vertical="center"/>
    </xf>
    <xf numFmtId="41" fontId="0" fillId="2" borderId="7" xfId="1" applyFont="1" applyFill="1" applyBorder="1"/>
    <xf numFmtId="167" fontId="101" fillId="2" borderId="19" xfId="0" applyNumberFormat="1" applyFont="1" applyFill="1" applyBorder="1" applyAlignment="1">
      <alignment horizontal="center" vertical="center"/>
    </xf>
    <xf numFmtId="167" fontId="101" fillId="2" borderId="24" xfId="0" applyNumberFormat="1" applyFont="1" applyFill="1" applyBorder="1" applyAlignment="1">
      <alignment horizontal="center" vertical="center"/>
    </xf>
    <xf numFmtId="167" fontId="101" fillId="2" borderId="28" xfId="0" applyNumberFormat="1" applyFont="1" applyFill="1" applyBorder="1" applyAlignment="1">
      <alignment horizontal="center" vertical="center"/>
    </xf>
    <xf numFmtId="167" fontId="101" fillId="2" borderId="9" xfId="0" applyNumberFormat="1" applyFont="1" applyFill="1" applyBorder="1" applyAlignment="1">
      <alignment horizontal="center" vertical="center"/>
    </xf>
    <xf numFmtId="167" fontId="101" fillId="2" borderId="2" xfId="0" applyNumberFormat="1" applyFont="1" applyFill="1" applyBorder="1" applyAlignment="1">
      <alignment horizontal="center" vertical="center"/>
    </xf>
    <xf numFmtId="0" fontId="101" fillId="2" borderId="2" xfId="0" applyFont="1" applyFill="1" applyBorder="1" applyAlignment="1">
      <alignment horizontal="center" vertical="center"/>
    </xf>
    <xf numFmtId="167" fontId="101" fillId="2" borderId="15" xfId="0" applyNumberFormat="1" applyFont="1" applyFill="1" applyBorder="1" applyAlignment="1">
      <alignment horizontal="center" vertical="center"/>
    </xf>
    <xf numFmtId="167" fontId="101" fillId="2" borderId="42" xfId="0" applyNumberFormat="1" applyFont="1" applyFill="1" applyBorder="1" applyAlignment="1">
      <alignment horizontal="center" vertical="center"/>
    </xf>
    <xf numFmtId="0" fontId="0" fillId="0" borderId="0" xfId="0" applyFont="1"/>
    <xf numFmtId="180" fontId="101" fillId="2" borderId="31" xfId="0" applyNumberFormat="1" applyFont="1" applyFill="1" applyBorder="1" applyAlignment="1">
      <alignment horizontal="center" vertical="center"/>
    </xf>
    <xf numFmtId="180" fontId="101" fillId="2" borderId="33" xfId="0" applyNumberFormat="1" applyFont="1" applyFill="1" applyBorder="1" applyAlignment="1">
      <alignment horizontal="center" vertical="center"/>
    </xf>
    <xf numFmtId="180" fontId="101" fillId="2" borderId="5" xfId="0" applyNumberFormat="1" applyFont="1" applyFill="1" applyBorder="1" applyAlignment="1">
      <alignment horizontal="center" vertical="center"/>
    </xf>
    <xf numFmtId="0" fontId="1" fillId="0" borderId="0" xfId="0" applyFont="1"/>
    <xf numFmtId="167" fontId="1" fillId="0" borderId="0" xfId="0" applyNumberFormat="1" applyFont="1"/>
    <xf numFmtId="41" fontId="1" fillId="0" borderId="0" xfId="0" applyNumberFormat="1" applyFont="1"/>
    <xf numFmtId="0" fontId="119" fillId="2" borderId="2" xfId="0" applyFont="1" applyFill="1" applyBorder="1" applyAlignment="1">
      <alignment horizontal="center"/>
    </xf>
    <xf numFmtId="0" fontId="0" fillId="2" borderId="2" xfId="0" applyFill="1" applyBorder="1"/>
    <xf numFmtId="178" fontId="0" fillId="2" borderId="2" xfId="0" applyNumberFormat="1" applyFill="1" applyBorder="1"/>
    <xf numFmtId="41" fontId="1" fillId="2" borderId="2" xfId="0" applyNumberFormat="1" applyFont="1" applyFill="1" applyBorder="1"/>
  </cellXfs>
  <cellStyles count="8">
    <cellStyle name="Hipervínculo" xfId="5" builtinId="8"/>
    <cellStyle name="Millares [0]" xfId="1" builtinId="6"/>
    <cellStyle name="Millares 3" xfId="3" xr:uid="{AF768DBF-BEE7-EC4A-8339-0B3BDEF64725}"/>
    <cellStyle name="Moneda 2" xfId="6" xr:uid="{F3CB0A39-4F18-AF45-B995-DA921D0AACBE}"/>
    <cellStyle name="Normal" xfId="0" builtinId="0"/>
    <cellStyle name="Normal 2 2" xfId="2" xr:uid="{A6F25465-6D04-BA44-A051-5147BB9B8209}"/>
    <cellStyle name="Normal 2 3" xfId="4" xr:uid="{48E970D9-21D0-DC4B-B323-C06DE1BC6A2E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42</xdr:row>
      <xdr:rowOff>34919</xdr:rowOff>
    </xdr:from>
    <xdr:to>
      <xdr:col>33</xdr:col>
      <xdr:colOff>295274</xdr:colOff>
      <xdr:row>45</xdr:row>
      <xdr:rowOff>133350</xdr:rowOff>
    </xdr:to>
    <xdr:sp macro="" textlink="">
      <xdr:nvSpPr>
        <xdr:cNvPr id="8" name="Rectángulo redondeado 20">
          <a:extLst>
            <a:ext uri="{FF2B5EF4-FFF2-40B4-BE49-F238E27FC236}">
              <a16:creationId xmlns:a16="http://schemas.microsoft.com/office/drawing/2014/main" id="{1C4E89F6-A0E3-A64C-A231-A404E06E0371}"/>
            </a:ext>
          </a:extLst>
        </xdr:cNvPr>
        <xdr:cNvSpPr/>
      </xdr:nvSpPr>
      <xdr:spPr bwMode="auto">
        <a:xfrm>
          <a:off x="17424400" y="14614519"/>
          <a:ext cx="295274" cy="112713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indent="0" algn="ctr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48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3613</xdr:rowOff>
    </xdr:from>
    <xdr:to>
      <xdr:col>33</xdr:col>
      <xdr:colOff>276225</xdr:colOff>
      <xdr:row>38</xdr:row>
      <xdr:rowOff>114300</xdr:rowOff>
    </xdr:to>
    <xdr:sp macro="" textlink="">
      <xdr:nvSpPr>
        <xdr:cNvPr id="9" name="Rectángulo redondeado 32">
          <a:extLst>
            <a:ext uri="{FF2B5EF4-FFF2-40B4-BE49-F238E27FC236}">
              <a16:creationId xmlns:a16="http://schemas.microsoft.com/office/drawing/2014/main" id="{BE5E7156-195D-D641-974C-463713B806F3}"/>
            </a:ext>
          </a:extLst>
        </xdr:cNvPr>
        <xdr:cNvSpPr/>
      </xdr:nvSpPr>
      <xdr:spPr bwMode="auto">
        <a:xfrm>
          <a:off x="17424400" y="11497113"/>
          <a:ext cx="276225" cy="182518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just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65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47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85725</xdr:colOff>
      <xdr:row>82</xdr:row>
      <xdr:rowOff>0</xdr:rowOff>
    </xdr:from>
    <xdr:to>
      <xdr:col>34</xdr:col>
      <xdr:colOff>0</xdr:colOff>
      <xdr:row>82</xdr:row>
      <xdr:rowOff>0</xdr:rowOff>
    </xdr:to>
    <xdr:sp macro="" textlink="">
      <xdr:nvSpPr>
        <xdr:cNvPr id="10" name="Texto 156">
          <a:extLst>
            <a:ext uri="{FF2B5EF4-FFF2-40B4-BE49-F238E27FC236}">
              <a16:creationId xmlns:a16="http://schemas.microsoft.com/office/drawing/2014/main" id="{D677678F-4AAE-9D46-AC8E-992A9D08DC96}"/>
            </a:ext>
          </a:extLst>
        </xdr:cNvPr>
        <xdr:cNvSpPr txBox="1">
          <a:spLocks noChangeArrowheads="1"/>
        </xdr:cNvSpPr>
      </xdr:nvSpPr>
      <xdr:spPr bwMode="auto">
        <a:xfrm>
          <a:off x="17510125" y="29210000"/>
          <a:ext cx="422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17560</xdr:colOff>
      <xdr:row>0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11" name="Texto 91">
          <a:extLst>
            <a:ext uri="{FF2B5EF4-FFF2-40B4-BE49-F238E27FC236}">
              <a16:creationId xmlns:a16="http://schemas.microsoft.com/office/drawing/2014/main" id="{2D9A866F-EF62-C64B-9339-2F30122CFE68}"/>
            </a:ext>
          </a:extLst>
        </xdr:cNvPr>
        <xdr:cNvSpPr txBox="1">
          <a:spLocks noChangeArrowheads="1"/>
        </xdr:cNvSpPr>
      </xdr:nvSpPr>
      <xdr:spPr bwMode="auto">
        <a:xfrm>
          <a:off x="4678460" y="85807"/>
          <a:ext cx="6164580" cy="8254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2026</a:t>
          </a:r>
        </a:p>
        <a:p>
          <a:pPr algn="ctr" rtl="0">
            <a:defRPr sz="1000"/>
          </a:pPr>
          <a:endParaRPr lang="es-CL" sz="1400" b="1" i="0" strike="noStrike">
            <a:solidFill>
              <a:schemeClr val="accent6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11</xdr:col>
      <xdr:colOff>8281</xdr:colOff>
      <xdr:row>96</xdr:row>
      <xdr:rowOff>82826</xdr:rowOff>
    </xdr:from>
    <xdr:to>
      <xdr:col>12</xdr:col>
      <xdr:colOff>320633</xdr:colOff>
      <xdr:row>97</xdr:row>
      <xdr:rowOff>28114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EB83C36-909B-624D-BEAD-021461393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981" y="35198326"/>
          <a:ext cx="1137852" cy="3008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2</xdr:col>
      <xdr:colOff>375285</xdr:colOff>
      <xdr:row>1</xdr:row>
      <xdr:rowOff>182245</xdr:rowOff>
    </xdr:to>
    <xdr:pic>
      <xdr:nvPicPr>
        <xdr:cNvPr id="13" name="Imagen 12" descr="logo_sii">
          <a:extLst>
            <a:ext uri="{FF2B5EF4-FFF2-40B4-BE49-F238E27FC236}">
              <a16:creationId xmlns:a16="http://schemas.microsoft.com/office/drawing/2014/main" id="{A0898D16-5910-1C4B-B48E-6F3C5E084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28575"/>
          <a:ext cx="1350010" cy="50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0</xdr:colOff>
      <xdr:row>42</xdr:row>
      <xdr:rowOff>34919</xdr:rowOff>
    </xdr:from>
    <xdr:to>
      <xdr:col>33</xdr:col>
      <xdr:colOff>295274</xdr:colOff>
      <xdr:row>45</xdr:row>
      <xdr:rowOff>133350</xdr:rowOff>
    </xdr:to>
    <xdr:sp macro="" textlink="">
      <xdr:nvSpPr>
        <xdr:cNvPr id="14" name="Rectángulo redondeado 20">
          <a:extLst>
            <a:ext uri="{FF2B5EF4-FFF2-40B4-BE49-F238E27FC236}">
              <a16:creationId xmlns:a16="http://schemas.microsoft.com/office/drawing/2014/main" id="{A14B6B8D-3BDE-F443-8024-09FC38EC7225}"/>
            </a:ext>
          </a:extLst>
        </xdr:cNvPr>
        <xdr:cNvSpPr/>
      </xdr:nvSpPr>
      <xdr:spPr bwMode="auto">
        <a:xfrm>
          <a:off x="17424400" y="14614519"/>
          <a:ext cx="295274" cy="112713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indent="0" algn="ctr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48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3613</xdr:rowOff>
    </xdr:from>
    <xdr:to>
      <xdr:col>33</xdr:col>
      <xdr:colOff>276225</xdr:colOff>
      <xdr:row>38</xdr:row>
      <xdr:rowOff>114300</xdr:rowOff>
    </xdr:to>
    <xdr:sp macro="" textlink="">
      <xdr:nvSpPr>
        <xdr:cNvPr id="15" name="Rectángulo redondeado 32">
          <a:extLst>
            <a:ext uri="{FF2B5EF4-FFF2-40B4-BE49-F238E27FC236}">
              <a16:creationId xmlns:a16="http://schemas.microsoft.com/office/drawing/2014/main" id="{5F452413-100B-C24B-970B-4C891DB9F82E}"/>
            </a:ext>
          </a:extLst>
        </xdr:cNvPr>
        <xdr:cNvSpPr/>
      </xdr:nvSpPr>
      <xdr:spPr bwMode="auto">
        <a:xfrm>
          <a:off x="17424400" y="11497113"/>
          <a:ext cx="276225" cy="182518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just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65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47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85725</xdr:colOff>
      <xdr:row>82</xdr:row>
      <xdr:rowOff>0</xdr:rowOff>
    </xdr:from>
    <xdr:to>
      <xdr:col>34</xdr:col>
      <xdr:colOff>0</xdr:colOff>
      <xdr:row>82</xdr:row>
      <xdr:rowOff>0</xdr:rowOff>
    </xdr:to>
    <xdr:sp macro="" textlink="">
      <xdr:nvSpPr>
        <xdr:cNvPr id="16" name="Texto 156">
          <a:extLst>
            <a:ext uri="{FF2B5EF4-FFF2-40B4-BE49-F238E27FC236}">
              <a16:creationId xmlns:a16="http://schemas.microsoft.com/office/drawing/2014/main" id="{8E68E21B-9558-A14E-AB31-348B056E3A58}"/>
            </a:ext>
          </a:extLst>
        </xdr:cNvPr>
        <xdr:cNvSpPr txBox="1">
          <a:spLocks noChangeArrowheads="1"/>
        </xdr:cNvSpPr>
      </xdr:nvSpPr>
      <xdr:spPr bwMode="auto">
        <a:xfrm>
          <a:off x="17510125" y="29210000"/>
          <a:ext cx="422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17560</xdr:colOff>
      <xdr:row>0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17" name="Texto 91">
          <a:extLst>
            <a:ext uri="{FF2B5EF4-FFF2-40B4-BE49-F238E27FC236}">
              <a16:creationId xmlns:a16="http://schemas.microsoft.com/office/drawing/2014/main" id="{933F36E6-A60F-064D-BB97-F167F2888E9C}"/>
            </a:ext>
          </a:extLst>
        </xdr:cNvPr>
        <xdr:cNvSpPr txBox="1">
          <a:spLocks noChangeArrowheads="1"/>
        </xdr:cNvSpPr>
      </xdr:nvSpPr>
      <xdr:spPr bwMode="auto">
        <a:xfrm>
          <a:off x="4678460" y="85807"/>
          <a:ext cx="6164580" cy="8254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2026</a:t>
          </a:r>
        </a:p>
        <a:p>
          <a:pPr algn="ctr" rtl="0">
            <a:defRPr sz="1000"/>
          </a:pPr>
          <a:endParaRPr lang="es-CL" sz="1400" b="1" i="0" strike="noStrike">
            <a:solidFill>
              <a:schemeClr val="accent6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11</xdr:col>
      <xdr:colOff>8281</xdr:colOff>
      <xdr:row>96</xdr:row>
      <xdr:rowOff>82826</xdr:rowOff>
    </xdr:from>
    <xdr:to>
      <xdr:col>13</xdr:col>
      <xdr:colOff>498433</xdr:colOff>
      <xdr:row>97</xdr:row>
      <xdr:rowOff>28114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D09856-E624-C944-86FD-AA952AAD9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981" y="35198326"/>
          <a:ext cx="1137852" cy="3008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5</xdr:col>
      <xdr:colOff>133985</xdr:colOff>
      <xdr:row>1</xdr:row>
      <xdr:rowOff>258445</xdr:rowOff>
    </xdr:to>
    <xdr:pic>
      <xdr:nvPicPr>
        <xdr:cNvPr id="19" name="Imagen 18" descr="logo_sii">
          <a:extLst>
            <a:ext uri="{FF2B5EF4-FFF2-40B4-BE49-F238E27FC236}">
              <a16:creationId xmlns:a16="http://schemas.microsoft.com/office/drawing/2014/main" id="{D34903D7-A13E-5D4F-BCDB-B090719F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28575"/>
          <a:ext cx="1350010" cy="50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42</xdr:row>
      <xdr:rowOff>34919</xdr:rowOff>
    </xdr:from>
    <xdr:to>
      <xdr:col>33</xdr:col>
      <xdr:colOff>295274</xdr:colOff>
      <xdr:row>45</xdr:row>
      <xdr:rowOff>133350</xdr:rowOff>
    </xdr:to>
    <xdr:sp macro="" textlink="">
      <xdr:nvSpPr>
        <xdr:cNvPr id="14" name="Rectángulo redondeado 20">
          <a:extLst>
            <a:ext uri="{FF2B5EF4-FFF2-40B4-BE49-F238E27FC236}">
              <a16:creationId xmlns:a16="http://schemas.microsoft.com/office/drawing/2014/main" id="{29C54E14-2290-8D45-A925-31675062C65D}"/>
            </a:ext>
          </a:extLst>
        </xdr:cNvPr>
        <xdr:cNvSpPr/>
      </xdr:nvSpPr>
      <xdr:spPr bwMode="auto">
        <a:xfrm>
          <a:off x="17424400" y="15160619"/>
          <a:ext cx="295274" cy="116523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indent="0" algn="ctr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48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3613</xdr:rowOff>
    </xdr:from>
    <xdr:to>
      <xdr:col>33</xdr:col>
      <xdr:colOff>276225</xdr:colOff>
      <xdr:row>38</xdr:row>
      <xdr:rowOff>114300</xdr:rowOff>
    </xdr:to>
    <xdr:sp macro="" textlink="">
      <xdr:nvSpPr>
        <xdr:cNvPr id="15" name="Rectángulo redondeado 32">
          <a:extLst>
            <a:ext uri="{FF2B5EF4-FFF2-40B4-BE49-F238E27FC236}">
              <a16:creationId xmlns:a16="http://schemas.microsoft.com/office/drawing/2014/main" id="{206B7B4E-B81A-4745-8BE9-395D1B583884}"/>
            </a:ext>
          </a:extLst>
        </xdr:cNvPr>
        <xdr:cNvSpPr/>
      </xdr:nvSpPr>
      <xdr:spPr bwMode="auto">
        <a:xfrm>
          <a:off x="17424400" y="11928913"/>
          <a:ext cx="276225" cy="188868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just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65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47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85725</xdr:colOff>
      <xdr:row>82</xdr:row>
      <xdr:rowOff>0</xdr:rowOff>
    </xdr:from>
    <xdr:to>
      <xdr:col>34</xdr:col>
      <xdr:colOff>0</xdr:colOff>
      <xdr:row>82</xdr:row>
      <xdr:rowOff>0</xdr:rowOff>
    </xdr:to>
    <xdr:sp macro="" textlink="">
      <xdr:nvSpPr>
        <xdr:cNvPr id="16" name="Texto 156">
          <a:extLst>
            <a:ext uri="{FF2B5EF4-FFF2-40B4-BE49-F238E27FC236}">
              <a16:creationId xmlns:a16="http://schemas.microsoft.com/office/drawing/2014/main" id="{C1D8EC12-0FDE-424D-8608-6DC7151E09E4}"/>
            </a:ext>
          </a:extLst>
        </xdr:cNvPr>
        <xdr:cNvSpPr txBox="1">
          <a:spLocks noChangeArrowheads="1"/>
        </xdr:cNvSpPr>
      </xdr:nvSpPr>
      <xdr:spPr bwMode="auto">
        <a:xfrm>
          <a:off x="17510125" y="29349700"/>
          <a:ext cx="422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17560</xdr:colOff>
      <xdr:row>0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17" name="Texto 91">
          <a:extLst>
            <a:ext uri="{FF2B5EF4-FFF2-40B4-BE49-F238E27FC236}">
              <a16:creationId xmlns:a16="http://schemas.microsoft.com/office/drawing/2014/main" id="{8DA5AE8E-869D-DE4D-A097-0D9DF68EE35B}"/>
            </a:ext>
          </a:extLst>
        </xdr:cNvPr>
        <xdr:cNvSpPr txBox="1">
          <a:spLocks noChangeArrowheads="1"/>
        </xdr:cNvSpPr>
      </xdr:nvSpPr>
      <xdr:spPr bwMode="auto">
        <a:xfrm>
          <a:off x="4678460" y="85807"/>
          <a:ext cx="6164580" cy="11048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2026</a:t>
          </a:r>
        </a:p>
        <a:p>
          <a:pPr algn="ctr" rtl="0">
            <a:defRPr sz="1000"/>
          </a:pPr>
          <a:endParaRPr lang="es-CL" sz="1400" b="1" i="0" strike="noStrike">
            <a:solidFill>
              <a:schemeClr val="accent6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11</xdr:col>
      <xdr:colOff>8281</xdr:colOff>
      <xdr:row>96</xdr:row>
      <xdr:rowOff>82826</xdr:rowOff>
    </xdr:from>
    <xdr:to>
      <xdr:col>11</xdr:col>
      <xdr:colOff>612733</xdr:colOff>
      <xdr:row>97</xdr:row>
      <xdr:rowOff>180514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EC21B68-B324-3245-8DC8-5EED886D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981" y="34410926"/>
          <a:ext cx="604452" cy="3008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1</xdr:col>
      <xdr:colOff>667385</xdr:colOff>
      <xdr:row>2</xdr:row>
      <xdr:rowOff>55245</xdr:rowOff>
    </xdr:to>
    <xdr:pic>
      <xdr:nvPicPr>
        <xdr:cNvPr id="19" name="Imagen 18" descr="logo_sii">
          <a:extLst>
            <a:ext uri="{FF2B5EF4-FFF2-40B4-BE49-F238E27FC236}">
              <a16:creationId xmlns:a16="http://schemas.microsoft.com/office/drawing/2014/main" id="{88F39E7E-A7AB-504E-B226-68C6729F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28575"/>
          <a:ext cx="638810" cy="50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0</xdr:colOff>
      <xdr:row>42</xdr:row>
      <xdr:rowOff>34919</xdr:rowOff>
    </xdr:from>
    <xdr:to>
      <xdr:col>33</xdr:col>
      <xdr:colOff>295274</xdr:colOff>
      <xdr:row>45</xdr:row>
      <xdr:rowOff>133350</xdr:rowOff>
    </xdr:to>
    <xdr:sp macro="" textlink="">
      <xdr:nvSpPr>
        <xdr:cNvPr id="20" name="Rectángulo redondeado 20">
          <a:extLst>
            <a:ext uri="{FF2B5EF4-FFF2-40B4-BE49-F238E27FC236}">
              <a16:creationId xmlns:a16="http://schemas.microsoft.com/office/drawing/2014/main" id="{E71CD777-5363-5B4C-B4DF-920E5A8C1EE6}"/>
            </a:ext>
          </a:extLst>
        </xdr:cNvPr>
        <xdr:cNvSpPr/>
      </xdr:nvSpPr>
      <xdr:spPr bwMode="auto">
        <a:xfrm>
          <a:off x="17424400" y="15160619"/>
          <a:ext cx="295274" cy="116523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indent="0" algn="ctr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48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3613</xdr:rowOff>
    </xdr:from>
    <xdr:to>
      <xdr:col>33</xdr:col>
      <xdr:colOff>276225</xdr:colOff>
      <xdr:row>38</xdr:row>
      <xdr:rowOff>114300</xdr:rowOff>
    </xdr:to>
    <xdr:sp macro="" textlink="">
      <xdr:nvSpPr>
        <xdr:cNvPr id="21" name="Rectángulo redondeado 32">
          <a:extLst>
            <a:ext uri="{FF2B5EF4-FFF2-40B4-BE49-F238E27FC236}">
              <a16:creationId xmlns:a16="http://schemas.microsoft.com/office/drawing/2014/main" id="{D76E8E96-E991-124A-9219-EA4FA4F374A9}"/>
            </a:ext>
          </a:extLst>
        </xdr:cNvPr>
        <xdr:cNvSpPr/>
      </xdr:nvSpPr>
      <xdr:spPr bwMode="auto">
        <a:xfrm>
          <a:off x="17424400" y="11928913"/>
          <a:ext cx="276225" cy="188868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just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65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47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85725</xdr:colOff>
      <xdr:row>82</xdr:row>
      <xdr:rowOff>0</xdr:rowOff>
    </xdr:from>
    <xdr:to>
      <xdr:col>34</xdr:col>
      <xdr:colOff>0</xdr:colOff>
      <xdr:row>82</xdr:row>
      <xdr:rowOff>0</xdr:rowOff>
    </xdr:to>
    <xdr:sp macro="" textlink="">
      <xdr:nvSpPr>
        <xdr:cNvPr id="22" name="Texto 156">
          <a:extLst>
            <a:ext uri="{FF2B5EF4-FFF2-40B4-BE49-F238E27FC236}">
              <a16:creationId xmlns:a16="http://schemas.microsoft.com/office/drawing/2014/main" id="{A3CC7815-1F5E-DE40-A556-4BAC308D1381}"/>
            </a:ext>
          </a:extLst>
        </xdr:cNvPr>
        <xdr:cNvSpPr txBox="1">
          <a:spLocks noChangeArrowheads="1"/>
        </xdr:cNvSpPr>
      </xdr:nvSpPr>
      <xdr:spPr bwMode="auto">
        <a:xfrm>
          <a:off x="17510125" y="29349700"/>
          <a:ext cx="422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17560</xdr:colOff>
      <xdr:row>0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23" name="Texto 91">
          <a:extLst>
            <a:ext uri="{FF2B5EF4-FFF2-40B4-BE49-F238E27FC236}">
              <a16:creationId xmlns:a16="http://schemas.microsoft.com/office/drawing/2014/main" id="{9A51D4D2-7BC9-FE4D-8D07-7E6219490F11}"/>
            </a:ext>
          </a:extLst>
        </xdr:cNvPr>
        <xdr:cNvSpPr txBox="1">
          <a:spLocks noChangeArrowheads="1"/>
        </xdr:cNvSpPr>
      </xdr:nvSpPr>
      <xdr:spPr bwMode="auto">
        <a:xfrm>
          <a:off x="4678460" y="85807"/>
          <a:ext cx="6164580" cy="11048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2026</a:t>
          </a:r>
        </a:p>
        <a:p>
          <a:pPr algn="ctr" rtl="0">
            <a:defRPr sz="1000"/>
          </a:pPr>
          <a:endParaRPr lang="es-CL" sz="1400" b="1" i="0" strike="noStrike">
            <a:solidFill>
              <a:schemeClr val="accent6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11</xdr:col>
      <xdr:colOff>8281</xdr:colOff>
      <xdr:row>96</xdr:row>
      <xdr:rowOff>82826</xdr:rowOff>
    </xdr:from>
    <xdr:to>
      <xdr:col>12</xdr:col>
      <xdr:colOff>320633</xdr:colOff>
      <xdr:row>97</xdr:row>
      <xdr:rowOff>180514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FD0D751-B12F-E64E-A1B8-2606EAA5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981" y="34410926"/>
          <a:ext cx="1137852" cy="3008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2</xdr:col>
      <xdr:colOff>375285</xdr:colOff>
      <xdr:row>2</xdr:row>
      <xdr:rowOff>131445</xdr:rowOff>
    </xdr:to>
    <xdr:pic>
      <xdr:nvPicPr>
        <xdr:cNvPr id="25" name="Imagen 24" descr="logo_sii">
          <a:extLst>
            <a:ext uri="{FF2B5EF4-FFF2-40B4-BE49-F238E27FC236}">
              <a16:creationId xmlns:a16="http://schemas.microsoft.com/office/drawing/2014/main" id="{A262F675-0ABA-0E45-8803-A1ADF0D2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28575"/>
          <a:ext cx="1350010" cy="58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0</xdr:colOff>
      <xdr:row>42</xdr:row>
      <xdr:rowOff>34919</xdr:rowOff>
    </xdr:from>
    <xdr:to>
      <xdr:col>33</xdr:col>
      <xdr:colOff>295274</xdr:colOff>
      <xdr:row>45</xdr:row>
      <xdr:rowOff>133350</xdr:rowOff>
    </xdr:to>
    <xdr:sp macro="" textlink="">
      <xdr:nvSpPr>
        <xdr:cNvPr id="26" name="Rectángulo redondeado 20">
          <a:extLst>
            <a:ext uri="{FF2B5EF4-FFF2-40B4-BE49-F238E27FC236}">
              <a16:creationId xmlns:a16="http://schemas.microsoft.com/office/drawing/2014/main" id="{ED6A9DF6-D7EB-5B45-A743-41E71095781F}"/>
            </a:ext>
          </a:extLst>
        </xdr:cNvPr>
        <xdr:cNvSpPr/>
      </xdr:nvSpPr>
      <xdr:spPr bwMode="auto">
        <a:xfrm>
          <a:off x="17424400" y="15160619"/>
          <a:ext cx="295274" cy="116523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indent="0" algn="ctr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48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3613</xdr:rowOff>
    </xdr:from>
    <xdr:to>
      <xdr:col>33</xdr:col>
      <xdr:colOff>276225</xdr:colOff>
      <xdr:row>38</xdr:row>
      <xdr:rowOff>114300</xdr:rowOff>
    </xdr:to>
    <xdr:sp macro="" textlink="">
      <xdr:nvSpPr>
        <xdr:cNvPr id="27" name="Rectángulo redondeado 32">
          <a:extLst>
            <a:ext uri="{FF2B5EF4-FFF2-40B4-BE49-F238E27FC236}">
              <a16:creationId xmlns:a16="http://schemas.microsoft.com/office/drawing/2014/main" id="{B609735F-C5A3-2241-8347-EE74CD053CFA}"/>
            </a:ext>
          </a:extLst>
        </xdr:cNvPr>
        <xdr:cNvSpPr/>
      </xdr:nvSpPr>
      <xdr:spPr bwMode="auto">
        <a:xfrm>
          <a:off x="17424400" y="11928913"/>
          <a:ext cx="276225" cy="188868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just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65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47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85725</xdr:colOff>
      <xdr:row>82</xdr:row>
      <xdr:rowOff>0</xdr:rowOff>
    </xdr:from>
    <xdr:to>
      <xdr:col>34</xdr:col>
      <xdr:colOff>0</xdr:colOff>
      <xdr:row>82</xdr:row>
      <xdr:rowOff>0</xdr:rowOff>
    </xdr:to>
    <xdr:sp macro="" textlink="">
      <xdr:nvSpPr>
        <xdr:cNvPr id="28" name="Texto 156">
          <a:extLst>
            <a:ext uri="{FF2B5EF4-FFF2-40B4-BE49-F238E27FC236}">
              <a16:creationId xmlns:a16="http://schemas.microsoft.com/office/drawing/2014/main" id="{AA305267-D400-6145-85F7-3AE2A5340D22}"/>
            </a:ext>
          </a:extLst>
        </xdr:cNvPr>
        <xdr:cNvSpPr txBox="1">
          <a:spLocks noChangeArrowheads="1"/>
        </xdr:cNvSpPr>
      </xdr:nvSpPr>
      <xdr:spPr bwMode="auto">
        <a:xfrm>
          <a:off x="17510125" y="29349700"/>
          <a:ext cx="422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17560</xdr:colOff>
      <xdr:row>0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29" name="Texto 91">
          <a:extLst>
            <a:ext uri="{FF2B5EF4-FFF2-40B4-BE49-F238E27FC236}">
              <a16:creationId xmlns:a16="http://schemas.microsoft.com/office/drawing/2014/main" id="{CD4E0ACD-5D83-0D46-9557-4808FFD5A23B}"/>
            </a:ext>
          </a:extLst>
        </xdr:cNvPr>
        <xdr:cNvSpPr txBox="1">
          <a:spLocks noChangeArrowheads="1"/>
        </xdr:cNvSpPr>
      </xdr:nvSpPr>
      <xdr:spPr bwMode="auto">
        <a:xfrm>
          <a:off x="4678460" y="85807"/>
          <a:ext cx="6164580" cy="11048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2026</a:t>
          </a:r>
        </a:p>
        <a:p>
          <a:pPr algn="ctr" rtl="0">
            <a:defRPr sz="1000"/>
          </a:pPr>
          <a:endParaRPr lang="es-CL" sz="1400" b="1" i="0" strike="noStrike">
            <a:solidFill>
              <a:schemeClr val="accent6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11</xdr:col>
      <xdr:colOff>8281</xdr:colOff>
      <xdr:row>96</xdr:row>
      <xdr:rowOff>82826</xdr:rowOff>
    </xdr:from>
    <xdr:to>
      <xdr:col>11</xdr:col>
      <xdr:colOff>612733</xdr:colOff>
      <xdr:row>97</xdr:row>
      <xdr:rowOff>180514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7EEDF2D-6471-7545-832C-0C97841AE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981" y="34410926"/>
          <a:ext cx="604452" cy="3008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1</xdr:col>
      <xdr:colOff>667385</xdr:colOff>
      <xdr:row>2</xdr:row>
      <xdr:rowOff>131445</xdr:rowOff>
    </xdr:to>
    <xdr:pic>
      <xdr:nvPicPr>
        <xdr:cNvPr id="31" name="Imagen 30" descr="logo_sii">
          <a:extLst>
            <a:ext uri="{FF2B5EF4-FFF2-40B4-BE49-F238E27FC236}">
              <a16:creationId xmlns:a16="http://schemas.microsoft.com/office/drawing/2014/main" id="{0015C766-1591-D14D-AA72-1BCCE85F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28575"/>
          <a:ext cx="638810" cy="50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0</xdr:colOff>
      <xdr:row>42</xdr:row>
      <xdr:rowOff>34919</xdr:rowOff>
    </xdr:from>
    <xdr:to>
      <xdr:col>33</xdr:col>
      <xdr:colOff>295274</xdr:colOff>
      <xdr:row>45</xdr:row>
      <xdr:rowOff>133350</xdr:rowOff>
    </xdr:to>
    <xdr:sp macro="" textlink="">
      <xdr:nvSpPr>
        <xdr:cNvPr id="32" name="Rectángulo redondeado 20">
          <a:extLst>
            <a:ext uri="{FF2B5EF4-FFF2-40B4-BE49-F238E27FC236}">
              <a16:creationId xmlns:a16="http://schemas.microsoft.com/office/drawing/2014/main" id="{9806585F-7E4B-D14F-8D6C-1F9F026B0CA6}"/>
            </a:ext>
          </a:extLst>
        </xdr:cNvPr>
        <xdr:cNvSpPr/>
      </xdr:nvSpPr>
      <xdr:spPr bwMode="auto">
        <a:xfrm>
          <a:off x="17424400" y="15160619"/>
          <a:ext cx="295274" cy="1165231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indent="0" algn="ctr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el resultado es positivo, anótelo en el código 304 y luego trasladelo al código 31 de la línea 48</a:t>
          </a:r>
        </a:p>
        <a:p>
          <a:pPr marL="0" indent="0" algn="just"/>
          <a:endParaRPr lang="es-CL" sz="65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0</xdr:colOff>
      <xdr:row>33</xdr:row>
      <xdr:rowOff>3613</xdr:rowOff>
    </xdr:from>
    <xdr:to>
      <xdr:col>33</xdr:col>
      <xdr:colOff>276225</xdr:colOff>
      <xdr:row>38</xdr:row>
      <xdr:rowOff>114300</xdr:rowOff>
    </xdr:to>
    <xdr:sp macro="" textlink="">
      <xdr:nvSpPr>
        <xdr:cNvPr id="33" name="Rectángulo redondeado 32">
          <a:extLst>
            <a:ext uri="{FF2B5EF4-FFF2-40B4-BE49-F238E27FC236}">
              <a16:creationId xmlns:a16="http://schemas.microsoft.com/office/drawing/2014/main" id="{DDDDFD52-D11B-3E44-B820-3C7C2E7D7E22}"/>
            </a:ext>
          </a:extLst>
        </xdr:cNvPr>
        <xdr:cNvSpPr/>
      </xdr:nvSpPr>
      <xdr:spPr bwMode="auto">
        <a:xfrm>
          <a:off x="17424400" y="11928913"/>
          <a:ext cx="276225" cy="188868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rgbClr val="008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just"/>
          <a:r>
            <a:rPr lang="es-CL" sz="65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Si el resultado es negativo, anótelo en el código 304 con signo menos y vea las instrucciones </a:t>
          </a:r>
          <a:r>
            <a:rPr lang="es-CL" sz="65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para la línea 47</a:t>
          </a:r>
        </a:p>
        <a:p>
          <a:pPr algn="just"/>
          <a:endParaRPr lang="es-CL" sz="6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85725</xdr:colOff>
      <xdr:row>82</xdr:row>
      <xdr:rowOff>0</xdr:rowOff>
    </xdr:from>
    <xdr:to>
      <xdr:col>34</xdr:col>
      <xdr:colOff>0</xdr:colOff>
      <xdr:row>82</xdr:row>
      <xdr:rowOff>0</xdr:rowOff>
    </xdr:to>
    <xdr:sp macro="" textlink="">
      <xdr:nvSpPr>
        <xdr:cNvPr id="34" name="Texto 156">
          <a:extLst>
            <a:ext uri="{FF2B5EF4-FFF2-40B4-BE49-F238E27FC236}">
              <a16:creationId xmlns:a16="http://schemas.microsoft.com/office/drawing/2014/main" id="{6A34B0E4-041E-F446-91CD-944FF1CA9B20}"/>
            </a:ext>
          </a:extLst>
        </xdr:cNvPr>
        <xdr:cNvSpPr txBox="1">
          <a:spLocks noChangeArrowheads="1"/>
        </xdr:cNvSpPr>
      </xdr:nvSpPr>
      <xdr:spPr bwMode="auto">
        <a:xfrm>
          <a:off x="17510125" y="29349700"/>
          <a:ext cx="422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17560</xdr:colOff>
      <xdr:row>0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35" name="Texto 91">
          <a:extLst>
            <a:ext uri="{FF2B5EF4-FFF2-40B4-BE49-F238E27FC236}">
              <a16:creationId xmlns:a16="http://schemas.microsoft.com/office/drawing/2014/main" id="{06ACA3AE-87D9-AE49-889E-2D99333A0A7E}"/>
            </a:ext>
          </a:extLst>
        </xdr:cNvPr>
        <xdr:cNvSpPr txBox="1">
          <a:spLocks noChangeArrowheads="1"/>
        </xdr:cNvSpPr>
      </xdr:nvSpPr>
      <xdr:spPr bwMode="auto">
        <a:xfrm>
          <a:off x="4678460" y="85807"/>
          <a:ext cx="6164580" cy="11048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2026</a:t>
          </a:r>
        </a:p>
        <a:p>
          <a:pPr algn="ctr" rtl="0">
            <a:defRPr sz="1000"/>
          </a:pPr>
          <a:endParaRPr lang="es-CL" sz="1400" b="1" i="0" strike="noStrike">
            <a:solidFill>
              <a:schemeClr val="accent6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11</xdr:col>
      <xdr:colOff>8281</xdr:colOff>
      <xdr:row>96</xdr:row>
      <xdr:rowOff>82826</xdr:rowOff>
    </xdr:from>
    <xdr:to>
      <xdr:col>12</xdr:col>
      <xdr:colOff>320633</xdr:colOff>
      <xdr:row>97</xdr:row>
      <xdr:rowOff>180514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D94D473-3EF7-9D41-90BF-C7D901A2B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981" y="34410926"/>
          <a:ext cx="1137852" cy="30088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3</xdr:col>
      <xdr:colOff>172085</xdr:colOff>
      <xdr:row>3</xdr:row>
      <xdr:rowOff>4445</xdr:rowOff>
    </xdr:to>
    <xdr:pic>
      <xdr:nvPicPr>
        <xdr:cNvPr id="37" name="Imagen 36" descr="logo_sii">
          <a:extLst>
            <a:ext uri="{FF2B5EF4-FFF2-40B4-BE49-F238E27FC236}">
              <a16:creationId xmlns:a16="http://schemas.microsoft.com/office/drawing/2014/main" id="{C1FC475E-5E00-2A4B-87E2-C498812E7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28575"/>
          <a:ext cx="1350010" cy="58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resiacarrasco/Downloads/Ejercicio%20N&#176;1%2014A%20a%2014D8.xlsx" TargetMode="External"/><Relationship Id="rId1" Type="http://schemas.openxmlformats.org/officeDocument/2006/relationships/externalLinkPath" Target="/Users/fresiacarrasco/Downloads/Ejercicio%20N&#176;1%2014A%20a%2014D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BCE 2022"/>
      <sheetName val="L 2022"/>
      <sheetName val="R6."/>
      <sheetName val="RLI."/>
      <sheetName val="R12."/>
      <sheetName val="DJ 1926."/>
      <sheetName val="CPT."/>
      <sheetName val="R14."/>
      <sheetName val="DJ 1847."/>
      <sheetName val="RRE."/>
      <sheetName val="R13."/>
      <sheetName val="R15."/>
      <sheetName val="R16."/>
      <sheetName val="DJ 1948"/>
      <sheetName val="F22 IDPC"/>
      <sheetName val="F22 IGC"/>
      <sheetName val="CM "/>
      <sheetName val=" IGC"/>
      <sheetName val="AF"/>
      <sheetName val="ID"/>
      <sheetName val="R7"/>
      <sheetName val="BCE 2023"/>
      <sheetName val="L2023"/>
      <sheetName val="R6. (2)"/>
      <sheetName val="BI (c). "/>
      <sheetName val="LC 2023"/>
      <sheetName val="BI (s)."/>
      <sheetName val="R22"/>
      <sheetName val="CPTs."/>
      <sheetName val="R23"/>
      <sheetName val="DJ 1947"/>
      <sheetName val="F22 socio"/>
      <sheetName val="F22 empresa"/>
      <sheetName val="C3"/>
    </sheetNames>
    <sheetDataSet>
      <sheetData sheetId="0"/>
      <sheetData sheetId="1">
        <row r="8">
          <cell r="A8" t="str">
            <v>DEPRECIACION ACUMULADA</v>
          </cell>
        </row>
        <row r="12">
          <cell r="A12" t="str">
            <v>CUENTA PARTICULAR</v>
          </cell>
        </row>
      </sheetData>
      <sheetData sheetId="2"/>
      <sheetData sheetId="3"/>
      <sheetData sheetId="4">
        <row r="29">
          <cell r="F29" t="str">
            <v>POSITIVO</v>
          </cell>
        </row>
      </sheetData>
      <sheetData sheetId="5"/>
      <sheetData sheetId="6"/>
      <sheetData sheetId="7"/>
      <sheetData sheetId="8"/>
      <sheetData sheetId="9"/>
      <sheetData sheetId="10">
        <row r="9">
          <cell r="I9">
            <v>0.369863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arolinasilvacorrea.cl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hyperlink" Target="http://www.carolinasilvacorrea.cl/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863B-BB86-FF44-A827-6BBC7B3DF6A2}">
  <sheetPr>
    <tabColor theme="5" tint="0.79998168889431442"/>
  </sheetPr>
  <dimension ref="A1:U63"/>
  <sheetViews>
    <sheetView topLeftCell="A47" zoomScale="110" zoomScaleNormal="110" workbookViewId="0">
      <selection activeCell="A57" sqref="A57:E63"/>
    </sheetView>
  </sheetViews>
  <sheetFormatPr baseColWidth="10" defaultRowHeight="16" x14ac:dyDescent="0.2"/>
  <cols>
    <col min="1" max="1" width="36" customWidth="1"/>
    <col min="2" max="2" width="16.83203125" customWidth="1"/>
    <col min="3" max="3" width="19.33203125" customWidth="1"/>
    <col min="4" max="4" width="17.83203125" customWidth="1"/>
    <col min="5" max="5" width="16.83203125" bestFit="1" customWidth="1"/>
    <col min="6" max="6" width="18.6640625" bestFit="1" customWidth="1"/>
    <col min="7" max="7" width="13.6640625" bestFit="1" customWidth="1"/>
    <col min="8" max="8" width="15.83203125" customWidth="1"/>
    <col min="9" max="9" width="17.1640625" customWidth="1"/>
    <col min="10" max="10" width="13.6640625" style="2" bestFit="1" customWidth="1"/>
    <col min="11" max="11" width="14.33203125" style="2" bestFit="1" customWidth="1"/>
    <col min="12" max="21" width="10.83203125" style="2"/>
  </cols>
  <sheetData>
    <row r="1" spans="1:10" s="2" customFormat="1" ht="53" customHeight="1" x14ac:dyDescent="0.2">
      <c r="C1" s="7" t="s">
        <v>15</v>
      </c>
    </row>
    <row r="2" spans="1:10" s="2" customFormat="1" ht="21" x14ac:dyDescent="0.25">
      <c r="A2" s="1"/>
      <c r="B2" s="1"/>
      <c r="C2" s="6"/>
      <c r="D2" s="3"/>
      <c r="E2" s="3"/>
      <c r="F2" s="1"/>
      <c r="G2" s="1"/>
      <c r="H2" s="1"/>
      <c r="I2" s="1"/>
    </row>
    <row r="3" spans="1:10" s="2" customForma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10" s="5" customFormat="1" x14ac:dyDescent="0.2">
      <c r="A4" s="626" t="s">
        <v>0</v>
      </c>
      <c r="B4" s="627" t="s">
        <v>539</v>
      </c>
      <c r="C4" s="627" t="s">
        <v>540</v>
      </c>
      <c r="D4" s="627" t="s">
        <v>541</v>
      </c>
      <c r="E4" s="627" t="s">
        <v>542</v>
      </c>
      <c r="F4" s="627" t="s">
        <v>1</v>
      </c>
      <c r="G4" s="627" t="s">
        <v>2</v>
      </c>
      <c r="H4" s="627" t="s">
        <v>543</v>
      </c>
      <c r="I4" s="627" t="s">
        <v>3</v>
      </c>
    </row>
    <row r="5" spans="1:10" x14ac:dyDescent="0.2">
      <c r="A5" s="591" t="s">
        <v>591</v>
      </c>
      <c r="B5" s="592">
        <f>1261979893</f>
        <v>1261979893</v>
      </c>
      <c r="C5" s="592">
        <f>1250472166+225500+B40</f>
        <v>1250837494.4030001</v>
      </c>
      <c r="D5" s="592">
        <f>B5-C5</f>
        <v>11142398.596999884</v>
      </c>
      <c r="E5" s="592"/>
      <c r="F5" s="592">
        <f>D5</f>
        <v>11142398.596999884</v>
      </c>
      <c r="G5" s="592"/>
      <c r="H5" s="592"/>
      <c r="I5" s="592"/>
    </row>
    <row r="6" spans="1:10" x14ac:dyDescent="0.2">
      <c r="A6" s="591" t="s">
        <v>544</v>
      </c>
      <c r="B6" s="592">
        <v>769720</v>
      </c>
      <c r="C6" s="592">
        <v>769720</v>
      </c>
      <c r="D6" s="592"/>
      <c r="E6" s="592"/>
      <c r="F6" s="592"/>
      <c r="G6" s="592"/>
      <c r="H6" s="592"/>
      <c r="I6" s="592"/>
    </row>
    <row r="7" spans="1:10" x14ac:dyDescent="0.2">
      <c r="A7" s="591" t="s">
        <v>4</v>
      </c>
      <c r="B7" s="592">
        <v>836541436</v>
      </c>
      <c r="C7" s="592">
        <v>818368064</v>
      </c>
      <c r="D7" s="592">
        <f t="shared" ref="D7:D41" si="0">B7-C7</f>
        <v>18173372</v>
      </c>
      <c r="E7" s="592"/>
      <c r="F7" s="592">
        <v>18173372</v>
      </c>
      <c r="G7" s="592"/>
      <c r="H7" s="592"/>
      <c r="I7" s="592"/>
    </row>
    <row r="8" spans="1:10" x14ac:dyDescent="0.2">
      <c r="A8" s="591" t="s">
        <v>545</v>
      </c>
      <c r="B8" s="592">
        <v>7640187</v>
      </c>
      <c r="C8" s="592">
        <v>7640187</v>
      </c>
      <c r="D8" s="592"/>
      <c r="E8" s="592"/>
      <c r="F8" s="592"/>
      <c r="G8" s="592"/>
      <c r="H8" s="592"/>
      <c r="I8" s="592"/>
    </row>
    <row r="9" spans="1:10" x14ac:dyDescent="0.2">
      <c r="A9" s="591" t="s">
        <v>546</v>
      </c>
      <c r="B9" s="592">
        <v>26134958</v>
      </c>
      <c r="C9" s="592">
        <v>13481393</v>
      </c>
      <c r="D9" s="592">
        <f t="shared" si="0"/>
        <v>12653565</v>
      </c>
      <c r="E9" s="592"/>
      <c r="F9" s="592">
        <v>12653565</v>
      </c>
      <c r="G9" s="592"/>
      <c r="H9" s="592"/>
      <c r="I9" s="592"/>
    </row>
    <row r="10" spans="1:10" x14ac:dyDescent="0.2">
      <c r="A10" s="591" t="s">
        <v>547</v>
      </c>
      <c r="B10" s="592">
        <v>976991</v>
      </c>
      <c r="C10" s="592">
        <v>822428</v>
      </c>
      <c r="D10" s="592">
        <f t="shared" si="0"/>
        <v>154563</v>
      </c>
      <c r="E10" s="592"/>
      <c r="F10" s="592">
        <v>154563</v>
      </c>
      <c r="G10" s="592"/>
      <c r="H10" s="592"/>
      <c r="I10" s="592"/>
    </row>
    <row r="11" spans="1:10" x14ac:dyDescent="0.2">
      <c r="A11" s="591" t="s">
        <v>548</v>
      </c>
      <c r="B11" s="592">
        <v>125480296</v>
      </c>
      <c r="C11" s="592"/>
      <c r="D11" s="592">
        <f t="shared" si="0"/>
        <v>125480296</v>
      </c>
      <c r="E11" s="592"/>
      <c r="F11" s="592">
        <v>125480296</v>
      </c>
      <c r="G11" s="592"/>
      <c r="H11" s="592"/>
      <c r="I11" s="592"/>
    </row>
    <row r="12" spans="1:10" s="2" customFormat="1" x14ac:dyDescent="0.2">
      <c r="A12" s="591" t="s">
        <v>568</v>
      </c>
      <c r="B12" s="592">
        <v>217000000</v>
      </c>
      <c r="C12" s="592"/>
      <c r="D12" s="592">
        <f t="shared" si="0"/>
        <v>217000000</v>
      </c>
      <c r="E12" s="592"/>
      <c r="F12" s="592">
        <v>217000000</v>
      </c>
      <c r="G12" s="592"/>
      <c r="H12" s="592"/>
      <c r="I12" s="592"/>
      <c r="J12" s="4"/>
    </row>
    <row r="13" spans="1:10" s="2" customFormat="1" x14ac:dyDescent="0.2">
      <c r="A13" s="591" t="s">
        <v>549</v>
      </c>
      <c r="B13" s="592">
        <v>3390307</v>
      </c>
      <c r="C13" s="592"/>
      <c r="D13" s="592">
        <f t="shared" si="0"/>
        <v>3390307</v>
      </c>
      <c r="E13" s="592"/>
      <c r="F13" s="592">
        <v>3390307</v>
      </c>
      <c r="G13" s="592"/>
      <c r="H13" s="592"/>
      <c r="I13" s="592"/>
    </row>
    <row r="14" spans="1:10" s="2" customFormat="1" x14ac:dyDescent="0.2">
      <c r="A14" s="591" t="s">
        <v>550</v>
      </c>
      <c r="B14" s="592">
        <v>621810</v>
      </c>
      <c r="C14" s="592">
        <v>62181</v>
      </c>
      <c r="D14" s="592">
        <f t="shared" si="0"/>
        <v>559629</v>
      </c>
      <c r="E14" s="592"/>
      <c r="F14" s="592">
        <v>559629</v>
      </c>
      <c r="G14" s="592"/>
      <c r="H14" s="592"/>
      <c r="I14" s="592"/>
    </row>
    <row r="15" spans="1:10" s="2" customFormat="1" x14ac:dyDescent="0.2">
      <c r="A15" s="591" t="s">
        <v>551</v>
      </c>
      <c r="B15" s="592">
        <v>3191050</v>
      </c>
      <c r="C15" s="592">
        <v>319105</v>
      </c>
      <c r="D15" s="592">
        <f t="shared" si="0"/>
        <v>2871945</v>
      </c>
      <c r="E15" s="592"/>
      <c r="F15" s="592">
        <v>2871945</v>
      </c>
      <c r="G15" s="592"/>
      <c r="H15" s="592"/>
      <c r="I15" s="592"/>
    </row>
    <row r="16" spans="1:10" s="2" customFormat="1" x14ac:dyDescent="0.2">
      <c r="A16" s="591" t="s">
        <v>552</v>
      </c>
      <c r="B16" s="592">
        <v>53605043</v>
      </c>
      <c r="C16" s="592">
        <f>638155+B41</f>
        <v>2966526.4620000003</v>
      </c>
      <c r="D16" s="592">
        <f t="shared" si="0"/>
        <v>50638516.538000003</v>
      </c>
      <c r="E16" s="592"/>
      <c r="F16" s="592">
        <f>D16</f>
        <v>50638516.538000003</v>
      </c>
      <c r="G16" s="592"/>
      <c r="H16" s="592"/>
      <c r="I16" s="592"/>
    </row>
    <row r="17" spans="1:21" s="2" customFormat="1" x14ac:dyDescent="0.2">
      <c r="A17" s="591" t="s">
        <v>74</v>
      </c>
      <c r="B17" s="592">
        <v>87145000</v>
      </c>
      <c r="C17" s="592">
        <v>42145000</v>
      </c>
      <c r="D17" s="592">
        <f t="shared" si="0"/>
        <v>45000000</v>
      </c>
      <c r="E17" s="592"/>
      <c r="F17" s="592">
        <v>45000000</v>
      </c>
      <c r="G17" s="592"/>
      <c r="H17" s="592"/>
      <c r="I17" s="592"/>
    </row>
    <row r="18" spans="1:21" s="2" customFormat="1" x14ac:dyDescent="0.2">
      <c r="A18" s="591" t="s">
        <v>553</v>
      </c>
      <c r="B18" s="592">
        <v>26717078</v>
      </c>
      <c r="C18" s="592">
        <v>26717078</v>
      </c>
      <c r="D18" s="592"/>
      <c r="E18" s="592"/>
      <c r="F18" s="592"/>
      <c r="G18" s="592"/>
      <c r="H18" s="592"/>
      <c r="I18" s="592"/>
    </row>
    <row r="19" spans="1:21" s="2" customFormat="1" x14ac:dyDescent="0.2">
      <c r="A19" s="591" t="s">
        <v>5</v>
      </c>
      <c r="B19" s="592">
        <v>59800500</v>
      </c>
      <c r="C19" s="592">
        <v>69174023</v>
      </c>
      <c r="D19" s="592"/>
      <c r="E19" s="592">
        <f t="shared" ref="E19:E39" si="1">C19-B19</f>
        <v>9373523</v>
      </c>
      <c r="F19" s="592"/>
      <c r="G19" s="592">
        <v>9373523</v>
      </c>
      <c r="H19" s="592"/>
      <c r="I19" s="592"/>
    </row>
    <row r="20" spans="1:21" s="2" customFormat="1" x14ac:dyDescent="0.2">
      <c r="A20" s="591" t="s">
        <v>554</v>
      </c>
      <c r="B20" s="592">
        <v>190947272</v>
      </c>
      <c r="C20" s="592">
        <v>194473815</v>
      </c>
      <c r="D20" s="592"/>
      <c r="E20" s="592">
        <f t="shared" si="1"/>
        <v>3526543</v>
      </c>
      <c r="F20" s="592"/>
      <c r="G20" s="592">
        <v>3526543</v>
      </c>
      <c r="H20" s="592"/>
      <c r="I20" s="592"/>
    </row>
    <row r="21" spans="1:21" s="2" customFormat="1" x14ac:dyDescent="0.2">
      <c r="A21" s="591" t="s">
        <v>555</v>
      </c>
      <c r="B21" s="592">
        <v>311348</v>
      </c>
      <c r="C21" s="592">
        <v>337406</v>
      </c>
      <c r="D21" s="592"/>
      <c r="E21" s="592">
        <f t="shared" si="1"/>
        <v>26058</v>
      </c>
      <c r="F21" s="592"/>
      <c r="G21" s="592">
        <v>26058</v>
      </c>
      <c r="H21" s="592"/>
      <c r="I21" s="592"/>
    </row>
    <row r="22" spans="1:21" x14ac:dyDescent="0.2">
      <c r="A22" s="591" t="s">
        <v>556</v>
      </c>
      <c r="B22" s="592">
        <v>12661055</v>
      </c>
      <c r="C22" s="592">
        <v>13976323</v>
      </c>
      <c r="D22" s="592"/>
      <c r="E22" s="592">
        <f t="shared" si="1"/>
        <v>1315268</v>
      </c>
      <c r="F22" s="592"/>
      <c r="G22" s="592">
        <v>1315268</v>
      </c>
      <c r="H22" s="592"/>
      <c r="I22" s="592"/>
      <c r="J22" s="4"/>
      <c r="K22" s="4"/>
    </row>
    <row r="23" spans="1:21" x14ac:dyDescent="0.2">
      <c r="A23" s="591" t="s">
        <v>512</v>
      </c>
      <c r="B23" s="592">
        <v>438387</v>
      </c>
      <c r="C23" s="592">
        <v>1087145</v>
      </c>
      <c r="D23" s="592"/>
      <c r="E23" s="592">
        <f t="shared" si="1"/>
        <v>648758</v>
      </c>
      <c r="F23" s="592"/>
      <c r="G23" s="592">
        <v>648758</v>
      </c>
      <c r="H23" s="592"/>
      <c r="I23" s="592"/>
    </row>
    <row r="24" spans="1:21" x14ac:dyDescent="0.2">
      <c r="A24" s="591" t="s">
        <v>8</v>
      </c>
      <c r="B24" s="592">
        <v>0</v>
      </c>
      <c r="C24" s="592">
        <v>9490242</v>
      </c>
      <c r="D24" s="592"/>
      <c r="E24" s="592">
        <f t="shared" si="1"/>
        <v>9490242</v>
      </c>
      <c r="F24" s="592"/>
      <c r="G24" s="592">
        <v>9490242</v>
      </c>
      <c r="H24" s="592"/>
      <c r="I24" s="592"/>
    </row>
    <row r="25" spans="1:21" s="578" customFormat="1" x14ac:dyDescent="0.2">
      <c r="A25" s="591" t="s">
        <v>557</v>
      </c>
      <c r="B25" s="592">
        <v>0</v>
      </c>
      <c r="C25" s="592">
        <v>30735189</v>
      </c>
      <c r="D25" s="592"/>
      <c r="E25" s="592">
        <f t="shared" si="1"/>
        <v>30735189</v>
      </c>
      <c r="F25" s="592"/>
      <c r="G25" s="592">
        <v>30735189</v>
      </c>
      <c r="H25" s="592"/>
      <c r="I25" s="59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591" t="s">
        <v>558</v>
      </c>
      <c r="B26" s="592">
        <v>0</v>
      </c>
      <c r="C26" s="592">
        <v>58896895</v>
      </c>
      <c r="D26" s="592"/>
      <c r="E26" s="592">
        <f t="shared" si="1"/>
        <v>58896895</v>
      </c>
      <c r="F26" s="592"/>
      <c r="G26" s="592">
        <v>58896895</v>
      </c>
      <c r="H26" s="592"/>
      <c r="I26" s="592"/>
    </row>
    <row r="27" spans="1:21" x14ac:dyDescent="0.2">
      <c r="A27" s="591" t="s">
        <v>559</v>
      </c>
      <c r="B27" s="592">
        <v>42145000</v>
      </c>
      <c r="C27" s="592">
        <v>246802771</v>
      </c>
      <c r="D27" s="592"/>
      <c r="E27" s="592">
        <f t="shared" si="1"/>
        <v>204657771</v>
      </c>
      <c r="F27" s="592"/>
      <c r="G27" s="592">
        <v>204657771</v>
      </c>
      <c r="H27" s="619"/>
      <c r="I27" s="619"/>
    </row>
    <row r="28" spans="1:21" s="578" customFormat="1" x14ac:dyDescent="0.2">
      <c r="A28" s="591" t="s">
        <v>560</v>
      </c>
      <c r="B28" s="592">
        <v>0</v>
      </c>
      <c r="C28" s="592">
        <v>1017905742</v>
      </c>
      <c r="D28" s="592"/>
      <c r="E28" s="592">
        <f t="shared" si="1"/>
        <v>1017905742</v>
      </c>
      <c r="F28" s="592"/>
      <c r="G28" s="592"/>
      <c r="H28" s="619"/>
      <c r="I28" s="619">
        <v>1017905742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591" t="s">
        <v>569</v>
      </c>
      <c r="B29" s="592">
        <v>0</v>
      </c>
      <c r="C29" s="592">
        <v>16744400</v>
      </c>
      <c r="D29" s="592"/>
      <c r="E29" s="592">
        <f t="shared" si="1"/>
        <v>16744400</v>
      </c>
      <c r="F29" s="592"/>
      <c r="G29" s="592"/>
      <c r="H29" s="619"/>
      <c r="I29" s="619">
        <v>16744400</v>
      </c>
    </row>
    <row r="30" spans="1:21" s="578" customFormat="1" x14ac:dyDescent="0.2">
      <c r="A30" s="591" t="s">
        <v>513</v>
      </c>
      <c r="B30" s="592">
        <v>826008251</v>
      </c>
      <c r="C30" s="592">
        <v>0</v>
      </c>
      <c r="D30" s="592">
        <f t="shared" si="0"/>
        <v>826008251</v>
      </c>
      <c r="E30" s="592"/>
      <c r="F30" s="592"/>
      <c r="G30" s="592"/>
      <c r="H30" s="619">
        <v>826008251</v>
      </c>
      <c r="I30" s="619"/>
      <c r="J30" s="2"/>
      <c r="K30" s="595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591" t="s">
        <v>561</v>
      </c>
      <c r="B31" s="592">
        <v>35491169</v>
      </c>
      <c r="C31" s="592">
        <v>0</v>
      </c>
      <c r="D31" s="592">
        <f t="shared" si="0"/>
        <v>35491169</v>
      </c>
      <c r="E31" s="592"/>
      <c r="F31" s="592"/>
      <c r="G31" s="592"/>
      <c r="H31" s="619">
        <v>35491169</v>
      </c>
      <c r="I31" s="619"/>
      <c r="K31" s="629"/>
    </row>
    <row r="32" spans="1:21" x14ac:dyDescent="0.2">
      <c r="A32" s="591" t="s">
        <v>9</v>
      </c>
      <c r="B32" s="592">
        <v>1019441</v>
      </c>
      <c r="C32" s="592">
        <v>0</v>
      </c>
      <c r="D32" s="592">
        <f t="shared" si="0"/>
        <v>1019441</v>
      </c>
      <c r="E32" s="592"/>
      <c r="F32" s="592"/>
      <c r="G32" s="592"/>
      <c r="H32" s="619">
        <v>1019441</v>
      </c>
      <c r="I32" s="619"/>
      <c r="J32" s="4"/>
      <c r="K32" s="629"/>
    </row>
    <row r="33" spans="1:11" x14ac:dyDescent="0.2">
      <c r="A33" s="591" t="s">
        <v>571</v>
      </c>
      <c r="B33" s="592">
        <v>225500</v>
      </c>
      <c r="C33" s="592"/>
      <c r="D33" s="592">
        <v>225000</v>
      </c>
      <c r="E33" s="592"/>
      <c r="F33" s="592"/>
      <c r="G33" s="592"/>
      <c r="H33" s="619">
        <v>225500</v>
      </c>
      <c r="I33" s="619"/>
      <c r="J33" s="4"/>
      <c r="K33" s="595"/>
    </row>
    <row r="34" spans="1:11" x14ac:dyDescent="0.2">
      <c r="A34" s="591" t="s">
        <v>562</v>
      </c>
      <c r="B34" s="592">
        <v>4246008</v>
      </c>
      <c r="C34" s="592">
        <v>0</v>
      </c>
      <c r="D34" s="592">
        <f t="shared" si="0"/>
        <v>4246008</v>
      </c>
      <c r="E34" s="592"/>
      <c r="F34" s="592"/>
      <c r="G34" s="592"/>
      <c r="H34" s="619">
        <v>4246008</v>
      </c>
      <c r="I34" s="619"/>
      <c r="K34" s="4"/>
    </row>
    <row r="35" spans="1:11" s="2" customFormat="1" x14ac:dyDescent="0.2">
      <c r="A35" s="591" t="s">
        <v>511</v>
      </c>
      <c r="B35" s="592">
        <v>2156520</v>
      </c>
      <c r="C35" s="592">
        <v>0</v>
      </c>
      <c r="D35" s="592">
        <f t="shared" si="0"/>
        <v>2156520</v>
      </c>
      <c r="E35" s="592"/>
      <c r="F35" s="592"/>
      <c r="G35" s="592"/>
      <c r="H35" s="619">
        <v>2156520</v>
      </c>
      <c r="I35" s="619"/>
    </row>
    <row r="36" spans="1:11" s="2" customFormat="1" x14ac:dyDescent="0.2">
      <c r="A36" s="591" t="s">
        <v>570</v>
      </c>
      <c r="B36" s="592">
        <v>0</v>
      </c>
      <c r="C36" s="592">
        <v>18492000</v>
      </c>
      <c r="D36" s="592"/>
      <c r="E36" s="592">
        <f t="shared" si="1"/>
        <v>18492000</v>
      </c>
      <c r="F36" s="592"/>
      <c r="G36" s="592"/>
      <c r="H36" s="619"/>
      <c r="I36" s="619">
        <v>18492000</v>
      </c>
    </row>
    <row r="37" spans="1:11" s="2" customFormat="1" x14ac:dyDescent="0.2">
      <c r="A37" s="591" t="s">
        <v>563</v>
      </c>
      <c r="B37" s="592">
        <v>572410</v>
      </c>
      <c r="C37" s="592">
        <v>0</v>
      </c>
      <c r="D37" s="592">
        <f t="shared" si="0"/>
        <v>572410</v>
      </c>
      <c r="E37" s="592"/>
      <c r="F37" s="592"/>
      <c r="G37" s="592"/>
      <c r="H37" s="619">
        <v>572410</v>
      </c>
      <c r="I37" s="619"/>
    </row>
    <row r="38" spans="1:11" s="2" customFormat="1" x14ac:dyDescent="0.2">
      <c r="A38" s="591" t="s">
        <v>564</v>
      </c>
      <c r="B38" s="592">
        <v>12711673</v>
      </c>
      <c r="C38" s="592">
        <v>0</v>
      </c>
      <c r="D38" s="592">
        <f t="shared" si="0"/>
        <v>12711673</v>
      </c>
      <c r="E38" s="592"/>
      <c r="F38" s="592"/>
      <c r="G38" s="592"/>
      <c r="H38" s="619">
        <v>12711673</v>
      </c>
      <c r="I38" s="619"/>
    </row>
    <row r="39" spans="1:11" s="2" customFormat="1" x14ac:dyDescent="0.2">
      <c r="A39" s="591" t="s">
        <v>514</v>
      </c>
      <c r="B39" s="592">
        <v>314</v>
      </c>
      <c r="C39" s="592">
        <v>151689</v>
      </c>
      <c r="D39" s="592"/>
      <c r="E39" s="592">
        <f t="shared" si="1"/>
        <v>151375</v>
      </c>
      <c r="F39" s="592"/>
      <c r="G39" s="592"/>
      <c r="H39" s="619"/>
      <c r="I39" s="619">
        <v>151375</v>
      </c>
    </row>
    <row r="40" spans="1:11" s="2" customFormat="1" x14ac:dyDescent="0.2">
      <c r="A40" s="593" t="s">
        <v>585</v>
      </c>
      <c r="B40" s="594">
        <f>B38*1.1%</f>
        <v>139828.40300000002</v>
      </c>
      <c r="C40" s="594"/>
      <c r="D40" s="594">
        <f>B40</f>
        <v>139828.40300000002</v>
      </c>
      <c r="E40" s="592"/>
      <c r="F40" s="594"/>
      <c r="G40" s="594"/>
      <c r="H40" s="1103">
        <f>B40</f>
        <v>139828.40300000002</v>
      </c>
      <c r="I40" s="1103"/>
    </row>
    <row r="41" spans="1:11" s="2" customFormat="1" ht="17" thickBot="1" x14ac:dyDescent="0.25">
      <c r="A41" s="593" t="s">
        <v>567</v>
      </c>
      <c r="B41" s="594">
        <f>(B16*3.4%)+505800</f>
        <v>2328371.4620000003</v>
      </c>
      <c r="C41" s="594"/>
      <c r="D41" s="594">
        <f t="shared" si="0"/>
        <v>2328371.4620000003</v>
      </c>
      <c r="E41" s="592"/>
      <c r="F41" s="594"/>
      <c r="G41" s="594"/>
      <c r="H41" s="594">
        <f>D41</f>
        <v>2328371.4620000003</v>
      </c>
      <c r="I41" s="594"/>
    </row>
    <row r="42" spans="1:11" s="2" customFormat="1" x14ac:dyDescent="0.2">
      <c r="A42" s="596" t="s">
        <v>565</v>
      </c>
      <c r="B42" s="597">
        <f>SUM(B5:B41)</f>
        <v>3842396816.8649998</v>
      </c>
      <c r="C42" s="597">
        <f t="shared" ref="C42:E42" si="2">SUM(C5:C41)</f>
        <v>3842396816.8649998</v>
      </c>
      <c r="D42" s="597">
        <f t="shared" si="2"/>
        <v>1371963263.9999998</v>
      </c>
      <c r="E42" s="597">
        <f t="shared" si="2"/>
        <v>1371963764</v>
      </c>
      <c r="F42" s="597">
        <f>SUM(F5:F41)</f>
        <v>487064592.13499987</v>
      </c>
      <c r="G42" s="597">
        <f t="shared" ref="G42:I42" si="3">SUM(G5:G41)</f>
        <v>318670247</v>
      </c>
      <c r="H42" s="597">
        <f t="shared" si="3"/>
        <v>884899171.86500001</v>
      </c>
      <c r="I42" s="597">
        <f t="shared" si="3"/>
        <v>1053293517</v>
      </c>
    </row>
    <row r="43" spans="1:11" s="2" customFormat="1" x14ac:dyDescent="0.2">
      <c r="A43" s="598" t="s">
        <v>566</v>
      </c>
      <c r="B43" s="599"/>
      <c r="C43" s="599"/>
      <c r="D43" s="599"/>
      <c r="E43" s="599"/>
      <c r="F43" s="599"/>
      <c r="G43" s="599">
        <f>F42-G42</f>
        <v>168394345.13499987</v>
      </c>
      <c r="H43" s="599">
        <f>I42-H42</f>
        <v>168394345.13499999</v>
      </c>
      <c r="I43" s="600"/>
    </row>
    <row r="44" spans="1:11" s="2" customFormat="1" ht="17" thickBot="1" x14ac:dyDescent="0.25">
      <c r="A44" s="601" t="s">
        <v>226</v>
      </c>
      <c r="B44" s="602">
        <f>SUM(B42:B43)</f>
        <v>3842396816.8649998</v>
      </c>
      <c r="C44" s="602">
        <f t="shared" ref="C44:I44" si="4">SUM(C42:C43)</f>
        <v>3842396816.8649998</v>
      </c>
      <c r="D44" s="602">
        <f t="shared" si="4"/>
        <v>1371963263.9999998</v>
      </c>
      <c r="E44" s="602">
        <f t="shared" si="4"/>
        <v>1371963764</v>
      </c>
      <c r="F44" s="602">
        <f t="shared" si="4"/>
        <v>487064592.13499987</v>
      </c>
      <c r="G44" s="602">
        <f t="shared" si="4"/>
        <v>487064592.13499987</v>
      </c>
      <c r="H44" s="602">
        <f t="shared" si="4"/>
        <v>1053293517</v>
      </c>
      <c r="I44" s="603">
        <f t="shared" si="4"/>
        <v>1053293517</v>
      </c>
    </row>
    <row r="45" spans="1:11" s="2" customFormat="1" x14ac:dyDescent="0.2">
      <c r="A45" s="604"/>
      <c r="B45" s="605"/>
      <c r="C45" s="605"/>
      <c r="D45" s="605"/>
      <c r="E45" s="605"/>
      <c r="F45" s="605"/>
      <c r="G45" s="605"/>
      <c r="H45" s="605"/>
      <c r="I45" s="605"/>
    </row>
    <row r="46" spans="1:11" s="2" customFormat="1" x14ac:dyDescent="0.2">
      <c r="A46" s="604"/>
      <c r="B46" s="605"/>
      <c r="C46" s="605"/>
      <c r="D46" s="605"/>
      <c r="E46" s="605"/>
      <c r="F46" s="605"/>
      <c r="G46" s="605"/>
      <c r="H46" s="605"/>
      <c r="I46" s="605"/>
    </row>
    <row r="47" spans="1:11" s="2" customFormat="1" x14ac:dyDescent="0.2">
      <c r="A47" s="604"/>
      <c r="B47" s="605"/>
      <c r="C47" s="605"/>
      <c r="D47" s="605"/>
      <c r="E47" s="605"/>
      <c r="F47" s="605"/>
      <c r="G47" s="605"/>
      <c r="H47" s="605"/>
      <c r="I47" s="605"/>
    </row>
    <row r="48" spans="1:11" s="2" customFormat="1" x14ac:dyDescent="0.2">
      <c r="B48" s="5" t="s">
        <v>13</v>
      </c>
      <c r="C48" s="5"/>
      <c r="D48" s="5"/>
      <c r="E48" s="5"/>
      <c r="F48" s="5" t="s">
        <v>13</v>
      </c>
    </row>
    <row r="49" spans="1:8" s="2" customFormat="1" x14ac:dyDescent="0.2">
      <c r="B49" s="5" t="s">
        <v>14</v>
      </c>
      <c r="C49" s="5"/>
      <c r="D49" s="5"/>
      <c r="E49" s="5"/>
      <c r="F49" s="5" t="s">
        <v>14</v>
      </c>
      <c r="H49" s="595">
        <f>H43-G43</f>
        <v>0</v>
      </c>
    </row>
    <row r="50" spans="1:8" s="2" customFormat="1" x14ac:dyDescent="0.2"/>
    <row r="51" spans="1:8" s="2" customFormat="1" x14ac:dyDescent="0.2"/>
    <row r="52" spans="1:8" s="2" customFormat="1" x14ac:dyDescent="0.2"/>
    <row r="53" spans="1:8" s="2" customFormat="1" x14ac:dyDescent="0.2"/>
    <row r="54" spans="1:8" s="2" customFormat="1" x14ac:dyDescent="0.2"/>
    <row r="55" spans="1:8" s="2" customFormat="1" x14ac:dyDescent="0.2"/>
    <row r="56" spans="1:8" s="2" customFormat="1" x14ac:dyDescent="0.2">
      <c r="F56" s="595"/>
    </row>
    <row r="57" spans="1:8" s="2" customFormat="1" x14ac:dyDescent="0.2">
      <c r="A57" s="2" t="s">
        <v>587</v>
      </c>
      <c r="D57" s="595"/>
    </row>
    <row r="58" spans="1:8" s="2" customFormat="1" x14ac:dyDescent="0.2"/>
    <row r="59" spans="1:8" s="2" customFormat="1" x14ac:dyDescent="0.2">
      <c r="A59" s="617" t="s">
        <v>572</v>
      </c>
      <c r="B59" s="625" t="s">
        <v>588</v>
      </c>
      <c r="C59" s="617" t="s">
        <v>220</v>
      </c>
      <c r="D59" s="625" t="s">
        <v>589</v>
      </c>
      <c r="E59" s="625" t="s">
        <v>590</v>
      </c>
    </row>
    <row r="60" spans="1:8" s="2" customFormat="1" x14ac:dyDescent="0.2">
      <c r="A60" s="591" t="s">
        <v>573</v>
      </c>
      <c r="B60" s="619">
        <v>12500000</v>
      </c>
      <c r="C60" s="591">
        <v>1.036</v>
      </c>
      <c r="D60" s="620">
        <f>B60*C60</f>
        <v>12950000</v>
      </c>
      <c r="E60" s="620">
        <f>D60-B60</f>
        <v>450000</v>
      </c>
    </row>
    <row r="61" spans="1:8" x14ac:dyDescent="0.2">
      <c r="A61" s="591" t="s">
        <v>582</v>
      </c>
      <c r="B61" s="592">
        <v>18600000</v>
      </c>
      <c r="C61" s="591">
        <v>1.0029999999999999</v>
      </c>
      <c r="D61" s="621">
        <f>B61*C61</f>
        <v>18655799.999999996</v>
      </c>
      <c r="E61" s="620">
        <f t="shared" ref="E61:E62" si="5">D61-B61</f>
        <v>55799.999999996275</v>
      </c>
    </row>
    <row r="62" spans="1:8" x14ac:dyDescent="0.2">
      <c r="A62" s="591" t="s">
        <v>584</v>
      </c>
      <c r="B62" s="592">
        <v>13394200</v>
      </c>
      <c r="C62" s="618">
        <v>1</v>
      </c>
      <c r="D62" s="621">
        <f>B62*C62</f>
        <v>13394200</v>
      </c>
      <c r="E62" s="620">
        <f t="shared" si="5"/>
        <v>0</v>
      </c>
    </row>
    <row r="63" spans="1:8" x14ac:dyDescent="0.2">
      <c r="A63" s="622"/>
      <c r="B63" s="623">
        <f>SUM(B60:B62)</f>
        <v>44494200</v>
      </c>
      <c r="C63" s="622"/>
      <c r="D63" s="624">
        <f>SUM(D60:D62)</f>
        <v>45000000</v>
      </c>
      <c r="E63" s="624">
        <f>SUM(E60:E62)</f>
        <v>505799.99999999627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7152-60DB-4243-89BD-43BE5C30C5BD}">
  <sheetPr>
    <tabColor theme="4" tint="0.59999389629810485"/>
  </sheetPr>
  <dimension ref="A1:T20"/>
  <sheetViews>
    <sheetView topLeftCell="E1" workbookViewId="0">
      <selection activeCell="K18" sqref="K18"/>
    </sheetView>
  </sheetViews>
  <sheetFormatPr baseColWidth="10" defaultRowHeight="16" x14ac:dyDescent="0.2"/>
  <cols>
    <col min="1" max="1" width="1.83203125" customWidth="1"/>
    <col min="2" max="2" width="75" customWidth="1"/>
    <col min="3" max="3" width="11.5"/>
    <col min="4" max="4" width="8.33203125" customWidth="1"/>
    <col min="5" max="5" width="20.5" customWidth="1"/>
    <col min="6" max="6" width="8.6640625" customWidth="1"/>
    <col min="7" max="7" width="30.6640625" customWidth="1"/>
    <col min="8" max="8" width="7.83203125" customWidth="1"/>
    <col min="9" max="9" width="24.83203125" customWidth="1"/>
    <col min="10" max="10" width="8.6640625" customWidth="1"/>
    <col min="11" max="11" width="30.6640625" customWidth="1"/>
    <col min="12" max="12" width="8.1640625" customWidth="1"/>
    <col min="13" max="13" width="18.6640625" customWidth="1"/>
    <col min="14" max="14" width="8.33203125" customWidth="1"/>
    <col min="15" max="15" width="10.6640625" customWidth="1"/>
    <col min="16" max="16" width="8.5" customWidth="1"/>
    <col min="17" max="17" width="30.6640625" customWidth="1"/>
    <col min="18" max="18" width="8.33203125" customWidth="1"/>
    <col min="19" max="19" width="10.6640625" customWidth="1"/>
  </cols>
  <sheetData>
    <row r="1" spans="1:20" ht="28" customHeight="1" thickBot="1" x14ac:dyDescent="0.25">
      <c r="A1" s="315"/>
      <c r="B1" s="806" t="s">
        <v>289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8"/>
    </row>
    <row r="2" spans="1:20" ht="28" customHeight="1" thickBot="1" x14ac:dyDescent="0.2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</row>
    <row r="3" spans="1:20" ht="28" customHeight="1" thickTop="1" thickBot="1" x14ac:dyDescent="0.25">
      <c r="A3" s="315"/>
      <c r="B3" s="809" t="s">
        <v>340</v>
      </c>
      <c r="C3" s="376"/>
      <c r="D3" s="811" t="s">
        <v>341</v>
      </c>
      <c r="E3" s="811"/>
      <c r="F3" s="811"/>
      <c r="G3" s="811"/>
      <c r="H3" s="811"/>
      <c r="I3" s="811"/>
      <c r="J3" s="811"/>
      <c r="K3" s="811"/>
      <c r="L3" s="811"/>
      <c r="M3" s="811"/>
      <c r="N3" s="812" t="s">
        <v>342</v>
      </c>
      <c r="O3" s="811"/>
      <c r="P3" s="811"/>
      <c r="Q3" s="811"/>
      <c r="R3" s="811"/>
      <c r="S3" s="811"/>
      <c r="T3" s="377"/>
    </row>
    <row r="4" spans="1:20" ht="28" customHeight="1" thickBot="1" x14ac:dyDescent="0.25">
      <c r="A4" s="315"/>
      <c r="B4" s="810"/>
      <c r="C4" s="378"/>
      <c r="D4" s="802" t="s">
        <v>343</v>
      </c>
      <c r="E4" s="802"/>
      <c r="F4" s="802"/>
      <c r="G4" s="802"/>
      <c r="H4" s="804" t="s">
        <v>115</v>
      </c>
      <c r="I4" s="802"/>
      <c r="J4" s="802"/>
      <c r="K4" s="805"/>
      <c r="L4" s="802" t="s">
        <v>344</v>
      </c>
      <c r="M4" s="802"/>
      <c r="N4" s="814" t="s">
        <v>345</v>
      </c>
      <c r="O4" s="802"/>
      <c r="P4" s="804" t="s">
        <v>346</v>
      </c>
      <c r="Q4" s="802"/>
      <c r="R4" s="804" t="s">
        <v>344</v>
      </c>
      <c r="S4" s="802"/>
      <c r="T4" s="379"/>
    </row>
    <row r="5" spans="1:20" ht="28" customHeight="1" thickBot="1" x14ac:dyDescent="0.25">
      <c r="A5" s="315"/>
      <c r="B5" s="810"/>
      <c r="C5" s="378"/>
      <c r="D5" s="802" t="s">
        <v>345</v>
      </c>
      <c r="E5" s="802"/>
      <c r="F5" s="803" t="s">
        <v>346</v>
      </c>
      <c r="G5" s="802"/>
      <c r="H5" s="804" t="s">
        <v>345</v>
      </c>
      <c r="I5" s="802"/>
      <c r="J5" s="803" t="s">
        <v>346</v>
      </c>
      <c r="K5" s="805"/>
      <c r="L5" s="813"/>
      <c r="M5" s="813"/>
      <c r="N5" s="815"/>
      <c r="O5" s="813"/>
      <c r="P5" s="816"/>
      <c r="Q5" s="813"/>
      <c r="R5" s="816"/>
      <c r="S5" s="813"/>
      <c r="T5" s="379"/>
    </row>
    <row r="6" spans="1:20" ht="28" customHeight="1" thickTop="1" x14ac:dyDescent="0.2">
      <c r="A6" s="316"/>
      <c r="B6" s="317" t="s">
        <v>347</v>
      </c>
      <c r="C6" s="318" t="s">
        <v>232</v>
      </c>
      <c r="D6" s="319">
        <v>1270</v>
      </c>
      <c r="E6" s="320"/>
      <c r="F6" s="319">
        <v>1279</v>
      </c>
      <c r="G6" s="321"/>
      <c r="H6" s="319">
        <v>1288</v>
      </c>
      <c r="I6" s="322"/>
      <c r="J6" s="319">
        <v>1301</v>
      </c>
      <c r="K6" s="322">
        <v>0</v>
      </c>
      <c r="L6" s="319">
        <v>1313</v>
      </c>
      <c r="M6" s="322"/>
      <c r="N6" s="319">
        <v>1324</v>
      </c>
      <c r="O6" s="322"/>
      <c r="P6" s="319">
        <v>1335</v>
      </c>
      <c r="Q6" s="322"/>
      <c r="R6" s="319">
        <v>1346</v>
      </c>
      <c r="S6" s="322"/>
      <c r="T6" s="323" t="s">
        <v>232</v>
      </c>
    </row>
    <row r="7" spans="1:20" ht="28" customHeight="1" thickBot="1" x14ac:dyDescent="0.25">
      <c r="A7" s="316"/>
      <c r="B7" s="324" t="s">
        <v>348</v>
      </c>
      <c r="C7" s="325" t="s">
        <v>237</v>
      </c>
      <c r="D7" s="326">
        <v>1821</v>
      </c>
      <c r="E7" s="327"/>
      <c r="F7" s="326">
        <v>1822</v>
      </c>
      <c r="G7" s="328"/>
      <c r="H7" s="326">
        <v>1289</v>
      </c>
      <c r="I7" s="329"/>
      <c r="J7" s="326">
        <v>1302</v>
      </c>
      <c r="K7" s="329"/>
      <c r="L7" s="330"/>
      <c r="M7" s="331"/>
      <c r="N7" s="330"/>
      <c r="O7" s="331"/>
      <c r="P7" s="330"/>
      <c r="Q7" s="331"/>
      <c r="R7" s="330"/>
      <c r="S7" s="331"/>
      <c r="T7" s="332" t="s">
        <v>237</v>
      </c>
    </row>
    <row r="8" spans="1:20" ht="28" customHeight="1" thickTop="1" x14ac:dyDescent="0.2">
      <c r="A8" s="315"/>
      <c r="B8" s="333" t="s">
        <v>331</v>
      </c>
      <c r="C8" s="149" t="s">
        <v>237</v>
      </c>
      <c r="D8" s="334"/>
      <c r="E8" s="335"/>
      <c r="F8" s="334"/>
      <c r="G8" s="336"/>
      <c r="H8" s="334"/>
      <c r="I8" s="337"/>
      <c r="J8" s="334"/>
      <c r="K8" s="338"/>
      <c r="L8" s="334"/>
      <c r="M8" s="337"/>
      <c r="N8" s="339">
        <v>1325</v>
      </c>
      <c r="O8" s="340"/>
      <c r="P8" s="339">
        <v>1336</v>
      </c>
      <c r="Q8" s="340"/>
      <c r="R8" s="334"/>
      <c r="S8" s="337"/>
      <c r="T8" s="341" t="s">
        <v>237</v>
      </c>
    </row>
    <row r="9" spans="1:20" ht="28" customHeight="1" x14ac:dyDescent="0.2">
      <c r="A9" s="315"/>
      <c r="B9" s="342" t="s">
        <v>301</v>
      </c>
      <c r="C9" s="148" t="s">
        <v>232</v>
      </c>
      <c r="D9" s="343">
        <v>1271</v>
      </c>
      <c r="E9" s="344"/>
      <c r="F9" s="343">
        <v>1280</v>
      </c>
      <c r="G9" s="345"/>
      <c r="H9" s="343">
        <v>1290</v>
      </c>
      <c r="I9" s="346"/>
      <c r="J9" s="343">
        <v>1303</v>
      </c>
      <c r="K9" s="346"/>
      <c r="L9" s="343">
        <v>1314</v>
      </c>
      <c r="M9" s="346"/>
      <c r="N9" s="343">
        <v>1326</v>
      </c>
      <c r="O9" s="346"/>
      <c r="P9" s="343">
        <v>1337</v>
      </c>
      <c r="Q9" s="346"/>
      <c r="R9" s="343">
        <v>1347</v>
      </c>
      <c r="S9" s="346"/>
      <c r="T9" s="347" t="s">
        <v>232</v>
      </c>
    </row>
    <row r="10" spans="1:20" ht="28" customHeight="1" x14ac:dyDescent="0.2">
      <c r="A10" s="315"/>
      <c r="B10" s="342" t="s">
        <v>302</v>
      </c>
      <c r="C10" s="144" t="s">
        <v>237</v>
      </c>
      <c r="D10" s="343">
        <v>1272</v>
      </c>
      <c r="E10" s="344"/>
      <c r="F10" s="343">
        <v>1281</v>
      </c>
      <c r="G10" s="345"/>
      <c r="H10" s="343">
        <v>1291</v>
      </c>
      <c r="I10" s="346"/>
      <c r="J10" s="343">
        <v>1304</v>
      </c>
      <c r="K10" s="346"/>
      <c r="L10" s="343">
        <v>1315</v>
      </c>
      <c r="M10" s="346"/>
      <c r="N10" s="343">
        <v>1327</v>
      </c>
      <c r="O10" s="346"/>
      <c r="P10" s="343">
        <v>1338</v>
      </c>
      <c r="Q10" s="346"/>
      <c r="R10" s="343">
        <v>1348</v>
      </c>
      <c r="S10" s="346"/>
      <c r="T10" s="348" t="s">
        <v>237</v>
      </c>
    </row>
    <row r="11" spans="1:20" ht="28" customHeight="1" x14ac:dyDescent="0.2">
      <c r="A11" s="315"/>
      <c r="B11" s="342" t="s">
        <v>349</v>
      </c>
      <c r="C11" s="148" t="s">
        <v>232</v>
      </c>
      <c r="D11" s="349"/>
      <c r="E11" s="350"/>
      <c r="F11" s="349"/>
      <c r="G11" s="351"/>
      <c r="H11" s="343">
        <v>1292</v>
      </c>
      <c r="I11" s="346"/>
      <c r="J11" s="343">
        <v>1305</v>
      </c>
      <c r="K11" s="346">
        <v>0</v>
      </c>
      <c r="L11" s="343">
        <v>1316</v>
      </c>
      <c r="M11" s="346"/>
      <c r="N11" s="349"/>
      <c r="O11" s="352"/>
      <c r="P11" s="349"/>
      <c r="Q11" s="352"/>
      <c r="R11" s="349"/>
      <c r="S11" s="352"/>
      <c r="T11" s="347" t="s">
        <v>232</v>
      </c>
    </row>
    <row r="12" spans="1:20" ht="28" customHeight="1" x14ac:dyDescent="0.2">
      <c r="A12" s="315"/>
      <c r="B12" s="342" t="s">
        <v>350</v>
      </c>
      <c r="C12" s="148" t="s">
        <v>232</v>
      </c>
      <c r="D12" s="343">
        <v>1273</v>
      </c>
      <c r="E12" s="344"/>
      <c r="F12" s="343">
        <v>1282</v>
      </c>
      <c r="G12" s="345"/>
      <c r="H12" s="343">
        <v>1293</v>
      </c>
      <c r="I12" s="346"/>
      <c r="J12" s="343">
        <v>1306</v>
      </c>
      <c r="K12" s="346"/>
      <c r="L12" s="343">
        <v>1317</v>
      </c>
      <c r="M12" s="346"/>
      <c r="N12" s="343">
        <v>1328</v>
      </c>
      <c r="O12" s="346"/>
      <c r="P12" s="343">
        <v>1339</v>
      </c>
      <c r="Q12" s="346"/>
      <c r="R12" s="343">
        <v>1349</v>
      </c>
      <c r="S12" s="346"/>
      <c r="T12" s="347" t="s">
        <v>232</v>
      </c>
    </row>
    <row r="13" spans="1:20" ht="28" customHeight="1" x14ac:dyDescent="0.2">
      <c r="A13" s="315"/>
      <c r="B13" s="342" t="s">
        <v>334</v>
      </c>
      <c r="C13" s="148" t="s">
        <v>232</v>
      </c>
      <c r="D13" s="343">
        <v>1274</v>
      </c>
      <c r="E13" s="344"/>
      <c r="F13" s="343">
        <v>1283</v>
      </c>
      <c r="G13" s="345"/>
      <c r="H13" s="343">
        <v>1294</v>
      </c>
      <c r="I13" s="346"/>
      <c r="J13" s="343">
        <v>1307</v>
      </c>
      <c r="K13" s="346">
        <v>0</v>
      </c>
      <c r="L13" s="343">
        <v>1318</v>
      </c>
      <c r="M13" s="346"/>
      <c r="N13" s="343">
        <v>1329</v>
      </c>
      <c r="O13" s="346"/>
      <c r="P13" s="343">
        <v>1340</v>
      </c>
      <c r="Q13" s="346"/>
      <c r="R13" s="343">
        <v>1350</v>
      </c>
      <c r="S13" s="346"/>
      <c r="T13" s="347" t="s">
        <v>232</v>
      </c>
    </row>
    <row r="14" spans="1:20" ht="28" customHeight="1" x14ac:dyDescent="0.2">
      <c r="A14" s="315"/>
      <c r="B14" s="342" t="s">
        <v>335</v>
      </c>
      <c r="C14" s="144" t="s">
        <v>237</v>
      </c>
      <c r="D14" s="343">
        <v>1275</v>
      </c>
      <c r="E14" s="344"/>
      <c r="F14" s="343">
        <v>1284</v>
      </c>
      <c r="G14" s="345"/>
      <c r="H14" s="343">
        <v>1295</v>
      </c>
      <c r="I14" s="346"/>
      <c r="J14" s="343">
        <v>1308</v>
      </c>
      <c r="K14" s="346"/>
      <c r="L14" s="343">
        <v>1319</v>
      </c>
      <c r="M14" s="346"/>
      <c r="N14" s="343">
        <v>1330</v>
      </c>
      <c r="O14" s="346"/>
      <c r="P14" s="343">
        <v>1341</v>
      </c>
      <c r="Q14" s="346"/>
      <c r="R14" s="343">
        <v>1351</v>
      </c>
      <c r="S14" s="346"/>
      <c r="T14" s="348" t="s">
        <v>237</v>
      </c>
    </row>
    <row r="15" spans="1:20" ht="28" customHeight="1" x14ac:dyDescent="0.2">
      <c r="A15" s="315"/>
      <c r="B15" s="342" t="s">
        <v>351</v>
      </c>
      <c r="C15" s="144" t="s">
        <v>237</v>
      </c>
      <c r="D15" s="343">
        <v>1276</v>
      </c>
      <c r="E15" s="344"/>
      <c r="F15" s="343">
        <v>1285</v>
      </c>
      <c r="G15" s="345"/>
      <c r="H15" s="343">
        <v>1296</v>
      </c>
      <c r="I15" s="346"/>
      <c r="J15" s="343">
        <v>1309</v>
      </c>
      <c r="K15" s="346">
        <v>0</v>
      </c>
      <c r="L15" s="343">
        <v>1320</v>
      </c>
      <c r="M15" s="346"/>
      <c r="N15" s="343">
        <v>1331</v>
      </c>
      <c r="O15" s="346"/>
      <c r="P15" s="343">
        <v>1342</v>
      </c>
      <c r="Q15" s="346"/>
      <c r="R15" s="343">
        <v>1352</v>
      </c>
      <c r="S15" s="346"/>
      <c r="T15" s="348" t="s">
        <v>237</v>
      </c>
    </row>
    <row r="16" spans="1:20" ht="28" customHeight="1" x14ac:dyDescent="0.2">
      <c r="A16" s="315"/>
      <c r="B16" s="342" t="s">
        <v>352</v>
      </c>
      <c r="C16" s="144" t="s">
        <v>237</v>
      </c>
      <c r="D16" s="343">
        <v>1277</v>
      </c>
      <c r="E16" s="344"/>
      <c r="F16" s="343">
        <v>1286</v>
      </c>
      <c r="G16" s="345"/>
      <c r="H16" s="343">
        <v>1297</v>
      </c>
      <c r="I16" s="346"/>
      <c r="J16" s="343">
        <v>1310</v>
      </c>
      <c r="K16" s="346"/>
      <c r="L16" s="343">
        <v>1321</v>
      </c>
      <c r="M16" s="346"/>
      <c r="N16" s="343">
        <v>1332</v>
      </c>
      <c r="O16" s="346"/>
      <c r="P16" s="343">
        <v>1343</v>
      </c>
      <c r="Q16" s="346"/>
      <c r="R16" s="343">
        <v>1353</v>
      </c>
      <c r="S16" s="346"/>
      <c r="T16" s="348" t="s">
        <v>237</v>
      </c>
    </row>
    <row r="17" spans="1:20" ht="39" customHeight="1" thickBot="1" x14ac:dyDescent="0.25">
      <c r="A17" s="315"/>
      <c r="B17" s="587" t="s">
        <v>353</v>
      </c>
      <c r="C17" s="353" t="s">
        <v>237</v>
      </c>
      <c r="D17" s="354"/>
      <c r="E17" s="355"/>
      <c r="F17" s="354"/>
      <c r="G17" s="356"/>
      <c r="H17" s="357">
        <v>1298</v>
      </c>
      <c r="I17" s="358"/>
      <c r="J17" s="357">
        <v>1311</v>
      </c>
      <c r="K17" s="358">
        <f>RREE!H27</f>
        <v>0</v>
      </c>
      <c r="L17" s="357">
        <v>1322</v>
      </c>
      <c r="M17" s="358"/>
      <c r="N17" s="357">
        <v>1333</v>
      </c>
      <c r="O17" s="358"/>
      <c r="P17" s="357">
        <v>1344</v>
      </c>
      <c r="Q17" s="358"/>
      <c r="R17" s="357">
        <v>1354</v>
      </c>
      <c r="S17" s="358"/>
      <c r="T17" s="359" t="s">
        <v>237</v>
      </c>
    </row>
    <row r="18" spans="1:20" ht="28" customHeight="1" x14ac:dyDescent="0.2">
      <c r="A18" s="316"/>
      <c r="B18" s="360" t="s">
        <v>338</v>
      </c>
      <c r="C18" s="361" t="s">
        <v>252</v>
      </c>
      <c r="D18" s="362">
        <v>1278</v>
      </c>
      <c r="E18" s="363"/>
      <c r="F18" s="362">
        <v>1287</v>
      </c>
      <c r="G18" s="364"/>
      <c r="H18" s="362">
        <v>1312</v>
      </c>
      <c r="I18" s="365"/>
      <c r="J18" s="362">
        <v>1300</v>
      </c>
      <c r="K18" s="365">
        <v>0</v>
      </c>
      <c r="L18" s="362">
        <v>1323</v>
      </c>
      <c r="M18" s="365"/>
      <c r="N18" s="362">
        <v>1334</v>
      </c>
      <c r="O18" s="365"/>
      <c r="P18" s="362">
        <v>1345</v>
      </c>
      <c r="Q18" s="365"/>
      <c r="R18" s="362">
        <v>1355</v>
      </c>
      <c r="S18" s="365"/>
      <c r="T18" s="366" t="s">
        <v>252</v>
      </c>
    </row>
    <row r="19" spans="1:20" ht="28" customHeight="1" thickBot="1" x14ac:dyDescent="0.25">
      <c r="A19" s="316"/>
      <c r="B19" s="367" t="s">
        <v>339</v>
      </c>
      <c r="C19" s="368" t="s">
        <v>252</v>
      </c>
      <c r="D19" s="369">
        <v>1723</v>
      </c>
      <c r="E19" s="370"/>
      <c r="F19" s="369">
        <v>1724</v>
      </c>
      <c r="G19" s="371"/>
      <c r="H19" s="369">
        <v>1299</v>
      </c>
      <c r="I19" s="372"/>
      <c r="J19" s="369">
        <v>1373</v>
      </c>
      <c r="K19" s="372"/>
      <c r="L19" s="373"/>
      <c r="M19" s="374"/>
      <c r="N19" s="373"/>
      <c r="O19" s="374"/>
      <c r="P19" s="373"/>
      <c r="Q19" s="374"/>
      <c r="R19" s="373"/>
      <c r="S19" s="374"/>
      <c r="T19" s="375" t="s">
        <v>252</v>
      </c>
    </row>
    <row r="20" spans="1:20" ht="17" thickTop="1" x14ac:dyDescent="0.2"/>
  </sheetData>
  <mergeCells count="14">
    <mergeCell ref="D5:E5"/>
    <mergeCell ref="F5:G5"/>
    <mergeCell ref="H5:I5"/>
    <mergeCell ref="J5:K5"/>
    <mergeCell ref="B1:T1"/>
    <mergeCell ref="B3:B5"/>
    <mergeCell ref="D3:M3"/>
    <mergeCell ref="N3:S3"/>
    <mergeCell ref="D4:G4"/>
    <mergeCell ref="H4:K4"/>
    <mergeCell ref="L4:M5"/>
    <mergeCell ref="N4:O5"/>
    <mergeCell ref="P4:Q5"/>
    <mergeCell ref="R4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3645-0D73-CE46-8BB6-BC6BE79F4580}">
  <sheetPr>
    <tabColor rgb="FF7030A0"/>
  </sheetPr>
  <dimension ref="A1:AI95"/>
  <sheetViews>
    <sheetView tabSelected="1" workbookViewId="0">
      <selection activeCell="A36" sqref="A36:XFD95"/>
    </sheetView>
  </sheetViews>
  <sheetFormatPr baseColWidth="10" defaultRowHeight="16" x14ac:dyDescent="0.2"/>
  <cols>
    <col min="1" max="1" width="2.83203125" customWidth="1"/>
    <col min="2" max="2" width="16.33203125" customWidth="1"/>
    <col min="3" max="3" width="16.1640625" customWidth="1"/>
    <col min="4" max="4" width="13.33203125" customWidth="1"/>
    <col min="5" max="5" width="18.6640625" customWidth="1"/>
    <col min="6" max="6" width="21.5" customWidth="1"/>
    <col min="7" max="7" width="18.83203125" customWidth="1"/>
    <col min="8" max="8" width="17.1640625" customWidth="1"/>
    <col min="9" max="9" width="18.6640625" customWidth="1"/>
    <col min="10" max="10" width="23.5" customWidth="1"/>
    <col min="11" max="17" width="15.6640625" customWidth="1"/>
    <col min="18" max="20" width="11.1640625" customWidth="1"/>
    <col min="21" max="21" width="17.6640625" customWidth="1"/>
    <col min="22" max="22" width="15.5" customWidth="1"/>
    <col min="23" max="23" width="17.6640625" customWidth="1"/>
    <col min="24" max="27" width="11.1640625" customWidth="1"/>
    <col min="28" max="28" width="17.6640625" customWidth="1"/>
    <col min="29" max="34" width="11.1640625" customWidth="1"/>
    <col min="35" max="35" width="11.5" customWidth="1"/>
  </cols>
  <sheetData>
    <row r="1" spans="1:35" ht="25" customHeight="1" x14ac:dyDescent="0.2">
      <c r="A1" s="112"/>
      <c r="B1" s="112" t="s">
        <v>147</v>
      </c>
      <c r="C1" s="112"/>
      <c r="D1" s="112"/>
      <c r="E1" s="131" t="s">
        <v>148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</row>
    <row r="2" spans="1:35" ht="25" customHeight="1" x14ac:dyDescent="0.2">
      <c r="A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</row>
    <row r="3" spans="1:35" ht="2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5" ht="25" customHeight="1" x14ac:dyDescent="0.2">
      <c r="A4" s="112"/>
      <c r="B4" s="131" t="s">
        <v>149</v>
      </c>
      <c r="C4" s="131" t="s">
        <v>150</v>
      </c>
      <c r="D4" s="131"/>
      <c r="E4" s="131"/>
      <c r="F4" s="131"/>
      <c r="G4" s="131"/>
      <c r="H4" s="131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</row>
    <row r="5" spans="1:35" ht="25" customHeight="1" x14ac:dyDescent="0.2">
      <c r="A5" s="112"/>
      <c r="B5" s="817" t="s">
        <v>151</v>
      </c>
      <c r="C5" s="817" t="s">
        <v>152</v>
      </c>
      <c r="D5" s="817" t="s">
        <v>153</v>
      </c>
      <c r="E5" s="817" t="s">
        <v>154</v>
      </c>
      <c r="F5" s="818" t="s">
        <v>228</v>
      </c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17" t="s">
        <v>155</v>
      </c>
      <c r="S5" s="817"/>
      <c r="T5" s="817"/>
      <c r="U5" s="817"/>
      <c r="V5" s="817"/>
      <c r="W5" s="817"/>
      <c r="X5" s="817"/>
      <c r="Y5" s="817"/>
      <c r="Z5" s="817"/>
      <c r="AA5" s="817"/>
      <c r="AB5" s="817"/>
      <c r="AC5" s="817"/>
      <c r="AD5" s="817"/>
      <c r="AE5" s="817"/>
      <c r="AF5" s="817"/>
      <c r="AG5" s="817" t="s">
        <v>156</v>
      </c>
      <c r="AH5" s="817" t="s">
        <v>157</v>
      </c>
      <c r="AI5" s="112"/>
    </row>
    <row r="6" spans="1:35" ht="25" customHeight="1" x14ac:dyDescent="0.2">
      <c r="A6" s="112"/>
      <c r="B6" s="817"/>
      <c r="C6" s="817"/>
      <c r="D6" s="817"/>
      <c r="E6" s="817"/>
      <c r="F6" s="817" t="s">
        <v>158</v>
      </c>
      <c r="G6" s="817"/>
      <c r="H6" s="817"/>
      <c r="I6" s="817"/>
      <c r="J6" s="819" t="s">
        <v>159</v>
      </c>
      <c r="K6" s="820"/>
      <c r="L6" s="820"/>
      <c r="M6" s="820"/>
      <c r="N6" s="820"/>
      <c r="O6" s="821"/>
      <c r="P6" s="821"/>
      <c r="Q6" s="822"/>
      <c r="R6" s="819" t="s">
        <v>160</v>
      </c>
      <c r="S6" s="820"/>
      <c r="T6" s="820"/>
      <c r="U6" s="820"/>
      <c r="V6" s="820"/>
      <c r="W6" s="820"/>
      <c r="X6" s="820"/>
      <c r="Y6" s="820"/>
      <c r="Z6" s="824"/>
      <c r="AA6" s="819" t="s">
        <v>161</v>
      </c>
      <c r="AB6" s="820"/>
      <c r="AC6" s="820"/>
      <c r="AD6" s="820"/>
      <c r="AE6" s="824"/>
      <c r="AF6" s="817" t="s">
        <v>162</v>
      </c>
      <c r="AG6" s="817"/>
      <c r="AH6" s="817"/>
      <c r="AI6" s="112"/>
    </row>
    <row r="7" spans="1:35" ht="25" customHeight="1" x14ac:dyDescent="0.2">
      <c r="A7" s="112"/>
      <c r="B7" s="817"/>
      <c r="C7" s="817"/>
      <c r="D7" s="817"/>
      <c r="E7" s="817"/>
      <c r="F7" s="817"/>
      <c r="G7" s="817"/>
      <c r="H7" s="817"/>
      <c r="I7" s="817"/>
      <c r="J7" s="825" t="s">
        <v>163</v>
      </c>
      <c r="K7" s="826"/>
      <c r="L7" s="826"/>
      <c r="M7" s="826"/>
      <c r="N7" s="826"/>
      <c r="O7" s="827" t="s">
        <v>164</v>
      </c>
      <c r="P7" s="828"/>
      <c r="Q7" s="829" t="s">
        <v>165</v>
      </c>
      <c r="R7" s="819" t="s">
        <v>166</v>
      </c>
      <c r="S7" s="820"/>
      <c r="T7" s="820"/>
      <c r="U7" s="820"/>
      <c r="V7" s="820"/>
      <c r="W7" s="824"/>
      <c r="X7" s="819" t="s">
        <v>167</v>
      </c>
      <c r="Y7" s="824"/>
      <c r="Z7" s="829" t="s">
        <v>168</v>
      </c>
      <c r="AA7" s="819" t="s">
        <v>166</v>
      </c>
      <c r="AB7" s="824"/>
      <c r="AC7" s="819" t="s">
        <v>167</v>
      </c>
      <c r="AD7" s="824"/>
      <c r="AE7" s="829" t="s">
        <v>168</v>
      </c>
      <c r="AF7" s="817"/>
      <c r="AG7" s="817"/>
      <c r="AH7" s="817"/>
      <c r="AI7" s="112"/>
    </row>
    <row r="8" spans="1:35" ht="49" customHeight="1" x14ac:dyDescent="0.2">
      <c r="A8" s="112"/>
      <c r="B8" s="817"/>
      <c r="C8" s="817"/>
      <c r="D8" s="817"/>
      <c r="E8" s="817"/>
      <c r="F8" s="817"/>
      <c r="G8" s="817"/>
      <c r="H8" s="817"/>
      <c r="I8" s="817"/>
      <c r="J8" s="829" t="s">
        <v>227</v>
      </c>
      <c r="K8" s="828" t="s">
        <v>169</v>
      </c>
      <c r="L8" s="829" t="s">
        <v>170</v>
      </c>
      <c r="M8" s="829" t="s">
        <v>171</v>
      </c>
      <c r="N8" s="829" t="s">
        <v>172</v>
      </c>
      <c r="O8" s="827" t="s">
        <v>173</v>
      </c>
      <c r="P8" s="829" t="s">
        <v>174</v>
      </c>
      <c r="Q8" s="830"/>
      <c r="R8" s="819" t="s">
        <v>175</v>
      </c>
      <c r="S8" s="824"/>
      <c r="T8" s="819" t="s">
        <v>176</v>
      </c>
      <c r="U8" s="824"/>
      <c r="V8" s="819" t="s">
        <v>177</v>
      </c>
      <c r="W8" s="824"/>
      <c r="X8" s="819" t="s">
        <v>177</v>
      </c>
      <c r="Y8" s="824"/>
      <c r="Z8" s="830"/>
      <c r="AA8" s="817" t="s">
        <v>178</v>
      </c>
      <c r="AB8" s="817" t="s">
        <v>179</v>
      </c>
      <c r="AC8" s="817" t="s">
        <v>178</v>
      </c>
      <c r="AD8" s="817" t="s">
        <v>179</v>
      </c>
      <c r="AE8" s="830"/>
      <c r="AF8" s="817"/>
      <c r="AG8" s="817"/>
      <c r="AH8" s="817"/>
      <c r="AI8" s="112"/>
    </row>
    <row r="9" spans="1:35" ht="25" customHeight="1" x14ac:dyDescent="0.2">
      <c r="A9" s="112"/>
      <c r="B9" s="817"/>
      <c r="C9" s="817"/>
      <c r="D9" s="817"/>
      <c r="E9" s="817"/>
      <c r="F9" s="823" t="s">
        <v>180</v>
      </c>
      <c r="G9" s="817" t="s">
        <v>181</v>
      </c>
      <c r="H9" s="817" t="s">
        <v>182</v>
      </c>
      <c r="I9" s="817" t="s">
        <v>183</v>
      </c>
      <c r="J9" s="830"/>
      <c r="K9" s="834"/>
      <c r="L9" s="830"/>
      <c r="M9" s="830"/>
      <c r="N9" s="830"/>
      <c r="O9" s="832"/>
      <c r="P9" s="830"/>
      <c r="Q9" s="830"/>
      <c r="R9" s="817" t="s">
        <v>178</v>
      </c>
      <c r="S9" s="817" t="s">
        <v>179</v>
      </c>
      <c r="T9" s="817" t="s">
        <v>178</v>
      </c>
      <c r="U9" s="817" t="s">
        <v>179</v>
      </c>
      <c r="V9" s="817" t="s">
        <v>178</v>
      </c>
      <c r="W9" s="817" t="s">
        <v>179</v>
      </c>
      <c r="X9" s="817" t="s">
        <v>178</v>
      </c>
      <c r="Y9" s="817" t="s">
        <v>179</v>
      </c>
      <c r="Z9" s="830"/>
      <c r="AA9" s="817"/>
      <c r="AB9" s="817"/>
      <c r="AC9" s="817"/>
      <c r="AD9" s="817"/>
      <c r="AE9" s="830"/>
      <c r="AF9" s="817"/>
      <c r="AG9" s="817"/>
      <c r="AH9" s="817"/>
      <c r="AI9" s="112"/>
    </row>
    <row r="10" spans="1:35" ht="57" customHeight="1" x14ac:dyDescent="0.2">
      <c r="A10" s="112"/>
      <c r="B10" s="817"/>
      <c r="C10" s="817"/>
      <c r="D10" s="817"/>
      <c r="E10" s="817"/>
      <c r="F10" s="823"/>
      <c r="G10" s="817"/>
      <c r="H10" s="817"/>
      <c r="I10" s="817"/>
      <c r="J10" s="831"/>
      <c r="K10" s="835"/>
      <c r="L10" s="831"/>
      <c r="M10" s="831"/>
      <c r="N10" s="831"/>
      <c r="O10" s="833"/>
      <c r="P10" s="831"/>
      <c r="Q10" s="831"/>
      <c r="R10" s="817"/>
      <c r="S10" s="817"/>
      <c r="T10" s="817"/>
      <c r="U10" s="817"/>
      <c r="V10" s="817"/>
      <c r="W10" s="817"/>
      <c r="X10" s="817"/>
      <c r="Y10" s="817"/>
      <c r="Z10" s="831"/>
      <c r="AA10" s="817"/>
      <c r="AB10" s="817"/>
      <c r="AC10" s="817"/>
      <c r="AD10" s="817"/>
      <c r="AE10" s="831"/>
      <c r="AF10" s="817"/>
      <c r="AG10" s="817"/>
      <c r="AH10" s="817"/>
      <c r="AI10" s="112"/>
    </row>
    <row r="11" spans="1:35" ht="25" customHeight="1" x14ac:dyDescent="0.2">
      <c r="A11" s="112"/>
      <c r="B11" s="132" t="s">
        <v>184</v>
      </c>
      <c r="C11" s="132" t="s">
        <v>185</v>
      </c>
      <c r="D11" s="132" t="s">
        <v>186</v>
      </c>
      <c r="E11" s="132" t="s">
        <v>187</v>
      </c>
      <c r="F11" s="588" t="s">
        <v>188</v>
      </c>
      <c r="G11" s="132" t="s">
        <v>189</v>
      </c>
      <c r="H11" s="132" t="s">
        <v>190</v>
      </c>
      <c r="I11" s="132" t="s">
        <v>191</v>
      </c>
      <c r="J11" s="132" t="s">
        <v>192</v>
      </c>
      <c r="K11" s="132" t="s">
        <v>193</v>
      </c>
      <c r="L11" s="132" t="s">
        <v>194</v>
      </c>
      <c r="M11" s="132" t="s">
        <v>195</v>
      </c>
      <c r="N11" s="132" t="s">
        <v>196</v>
      </c>
      <c r="O11" s="132" t="s">
        <v>197</v>
      </c>
      <c r="P11" s="132" t="s">
        <v>198</v>
      </c>
      <c r="Q11" s="132" t="s">
        <v>199</v>
      </c>
      <c r="R11" s="132" t="s">
        <v>200</v>
      </c>
      <c r="S11" s="132" t="s">
        <v>201</v>
      </c>
      <c r="T11" s="132" t="s">
        <v>202</v>
      </c>
      <c r="U11" s="132" t="s">
        <v>203</v>
      </c>
      <c r="V11" s="132" t="s">
        <v>204</v>
      </c>
      <c r="W11" s="132" t="s">
        <v>205</v>
      </c>
      <c r="X11" s="132" t="s">
        <v>206</v>
      </c>
      <c r="Y11" s="132" t="s">
        <v>207</v>
      </c>
      <c r="Z11" s="132" t="s">
        <v>208</v>
      </c>
      <c r="AA11" s="132" t="s">
        <v>209</v>
      </c>
      <c r="AB11" s="132" t="s">
        <v>210</v>
      </c>
      <c r="AC11" s="132" t="s">
        <v>211</v>
      </c>
      <c r="AD11" s="132" t="s">
        <v>212</v>
      </c>
      <c r="AE11" s="132" t="s">
        <v>213</v>
      </c>
      <c r="AF11" s="132" t="s">
        <v>214</v>
      </c>
      <c r="AG11" s="132" t="s">
        <v>215</v>
      </c>
      <c r="AH11" s="132" t="s">
        <v>216</v>
      </c>
      <c r="AI11" s="112"/>
    </row>
    <row r="12" spans="1:35" ht="25" customHeight="1" x14ac:dyDescent="0.2">
      <c r="A12" s="126"/>
      <c r="B12" s="129"/>
      <c r="C12" s="130"/>
      <c r="D12" s="130"/>
      <c r="E12" s="130" t="s">
        <v>538</v>
      </c>
      <c r="F12" s="553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26"/>
    </row>
    <row r="13" spans="1:35" ht="25" customHeight="1" x14ac:dyDescent="0.2">
      <c r="A13" s="126"/>
      <c r="B13" s="129">
        <v>45777</v>
      </c>
      <c r="C13" s="130" t="s">
        <v>537</v>
      </c>
      <c r="D13" s="130"/>
      <c r="E13" s="130"/>
      <c r="F13" s="553">
        <v>0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553">
        <v>0</v>
      </c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26"/>
    </row>
    <row r="14" spans="1:35" ht="25" customHeight="1" x14ac:dyDescent="0.2">
      <c r="A14" s="113"/>
      <c r="B14" s="114"/>
      <c r="C14" s="114"/>
      <c r="D14" s="114"/>
      <c r="E14" s="114"/>
      <c r="F14" s="115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3"/>
    </row>
    <row r="15" spans="1:35" ht="25" customHeight="1" x14ac:dyDescent="0.2">
      <c r="A15" s="116"/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6"/>
    </row>
    <row r="16" spans="1:35" ht="25" customHeight="1" x14ac:dyDescent="0.2">
      <c r="A16" s="116"/>
      <c r="B16" s="133" t="s">
        <v>74</v>
      </c>
      <c r="C16" s="134"/>
      <c r="D16" s="134"/>
      <c r="E16" s="134"/>
      <c r="F16" s="134"/>
      <c r="G16" s="133" t="s">
        <v>217</v>
      </c>
      <c r="H16" s="116"/>
      <c r="I16" s="116"/>
      <c r="J16" s="116"/>
      <c r="K16" s="119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</row>
    <row r="17" spans="1:35" ht="41" customHeight="1" thickBot="1" x14ac:dyDescent="0.25">
      <c r="A17" s="113"/>
      <c r="B17" s="120" t="s">
        <v>218</v>
      </c>
      <c r="C17" s="121" t="s">
        <v>219</v>
      </c>
      <c r="D17" s="120" t="s">
        <v>220</v>
      </c>
      <c r="E17" s="121" t="s">
        <v>221</v>
      </c>
      <c r="F17" s="121" t="s">
        <v>222</v>
      </c>
      <c r="G17" s="121" t="s">
        <v>223</v>
      </c>
      <c r="H17" s="120" t="s">
        <v>220</v>
      </c>
      <c r="I17" s="121" t="s">
        <v>224</v>
      </c>
      <c r="J17" s="121" t="s">
        <v>222</v>
      </c>
      <c r="K17" s="113"/>
      <c r="L17" s="113" t="s">
        <v>225</v>
      </c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</row>
    <row r="18" spans="1:35" ht="41" customHeight="1" thickTop="1" x14ac:dyDescent="0.2">
      <c r="A18" s="113"/>
      <c r="B18" s="666"/>
      <c r="C18" s="667"/>
      <c r="D18" s="666"/>
      <c r="E18" s="667"/>
      <c r="F18" s="667"/>
      <c r="G18" s="667"/>
      <c r="H18" s="666"/>
      <c r="I18" s="667"/>
      <c r="J18" s="667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</row>
    <row r="19" spans="1:35" ht="41" customHeight="1" x14ac:dyDescent="0.2">
      <c r="A19" s="113"/>
      <c r="B19" s="666"/>
      <c r="C19" s="667"/>
      <c r="D19" s="666"/>
      <c r="E19" s="667"/>
      <c r="F19" s="667"/>
      <c r="G19" s="667"/>
      <c r="H19" s="666"/>
      <c r="I19" s="667"/>
      <c r="J19" s="667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</row>
    <row r="20" spans="1:35" ht="25" customHeight="1" x14ac:dyDescent="0.2">
      <c r="A20" s="122"/>
      <c r="B20" s="123"/>
      <c r="C20" s="122"/>
      <c r="D20" s="124"/>
      <c r="E20" s="122"/>
      <c r="F20" s="122"/>
      <c r="G20" s="122"/>
      <c r="H20" s="124"/>
      <c r="I20" s="122"/>
      <c r="J20" s="122"/>
      <c r="K20" s="122"/>
      <c r="L20" s="125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</row>
    <row r="21" spans="1:35" ht="25" customHeight="1" x14ac:dyDescent="0.2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</row>
    <row r="22" spans="1:35" ht="25" customHeight="1" thickBot="1" x14ac:dyDescent="0.25">
      <c r="A22" s="126"/>
      <c r="B22" s="127" t="s">
        <v>226</v>
      </c>
      <c r="C22" s="127">
        <f>SUM(C20:C21)</f>
        <v>0</v>
      </c>
      <c r="D22" s="127"/>
      <c r="E22" s="127">
        <f>SUM(E20:E21)</f>
        <v>0</v>
      </c>
      <c r="F22" s="127"/>
      <c r="G22" s="127">
        <f>SUM(G20:G21)</f>
        <v>0</v>
      </c>
      <c r="H22" s="127"/>
      <c r="I22" s="127">
        <f>SUM(I20:I21)</f>
        <v>0</v>
      </c>
      <c r="J22" s="127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</row>
    <row r="23" spans="1:35" ht="25" customHeight="1" thickTop="1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</row>
    <row r="24" spans="1:35" ht="25" customHeight="1" x14ac:dyDescent="0.2">
      <c r="A24" s="111"/>
      <c r="B24" s="111"/>
      <c r="C24" s="12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</row>
    <row r="25" spans="1:35" s="2" customFormat="1" x14ac:dyDescent="0.2"/>
    <row r="26" spans="1:35" s="2" customFormat="1" x14ac:dyDescent="0.2"/>
    <row r="27" spans="1:35" s="2" customFormat="1" x14ac:dyDescent="0.2">
      <c r="B27" s="2" t="s">
        <v>587</v>
      </c>
      <c r="E27" s="595"/>
    </row>
    <row r="28" spans="1:35" s="2" customFormat="1" x14ac:dyDescent="0.2"/>
    <row r="29" spans="1:35" s="2" customFormat="1" x14ac:dyDescent="0.2">
      <c r="B29" s="1119" t="s">
        <v>572</v>
      </c>
      <c r="C29" s="625" t="s">
        <v>588</v>
      </c>
      <c r="D29" s="1119" t="s">
        <v>220</v>
      </c>
      <c r="E29" s="625" t="s">
        <v>589</v>
      </c>
      <c r="F29" s="625" t="s">
        <v>590</v>
      </c>
    </row>
    <row r="30" spans="1:35" s="2" customFormat="1" x14ac:dyDescent="0.2">
      <c r="B30" s="1120" t="s">
        <v>573</v>
      </c>
      <c r="C30" s="619">
        <v>12500000</v>
      </c>
      <c r="D30" s="1120">
        <v>1.036</v>
      </c>
      <c r="E30" s="620">
        <f>C30*D30</f>
        <v>12950000</v>
      </c>
      <c r="F30" s="620">
        <f>E30-C30</f>
        <v>450000</v>
      </c>
    </row>
    <row r="31" spans="1:35" s="2" customFormat="1" x14ac:dyDescent="0.2">
      <c r="B31" s="1120" t="s">
        <v>582</v>
      </c>
      <c r="C31" s="619">
        <v>18600000</v>
      </c>
      <c r="D31" s="1120">
        <v>1.0029999999999999</v>
      </c>
      <c r="E31" s="620">
        <f>C31*D31</f>
        <v>18655799.999999996</v>
      </c>
      <c r="F31" s="620">
        <f t="shared" ref="F31:F32" si="0">E31-C31</f>
        <v>55799.999999996275</v>
      </c>
    </row>
    <row r="32" spans="1:35" s="2" customFormat="1" x14ac:dyDescent="0.2">
      <c r="B32" s="1120" t="s">
        <v>584</v>
      </c>
      <c r="C32" s="619">
        <v>13394200</v>
      </c>
      <c r="D32" s="1121">
        <v>1</v>
      </c>
      <c r="E32" s="620">
        <f>C32*D32</f>
        <v>13394200</v>
      </c>
      <c r="F32" s="620">
        <f t="shared" si="0"/>
        <v>0</v>
      </c>
    </row>
    <row r="33" spans="2:6" s="2" customFormat="1" x14ac:dyDescent="0.2">
      <c r="B33" s="625"/>
      <c r="C33" s="599">
        <f>SUM(C30:C32)</f>
        <v>44494200</v>
      </c>
      <c r="D33" s="625"/>
      <c r="E33" s="1122">
        <f>SUM(E30:E32)</f>
        <v>45000000</v>
      </c>
      <c r="F33" s="1122">
        <f>SUM(F30:F32)</f>
        <v>505799.99999999627</v>
      </c>
    </row>
    <row r="34" spans="2:6" s="2" customFormat="1" x14ac:dyDescent="0.2"/>
    <row r="35" spans="2:6" s="2" customFormat="1" x14ac:dyDescent="0.2"/>
    <row r="36" spans="2:6" s="2" customFormat="1" x14ac:dyDescent="0.2"/>
    <row r="37" spans="2:6" s="2" customFormat="1" x14ac:dyDescent="0.2"/>
    <row r="38" spans="2:6" s="2" customFormat="1" x14ac:dyDescent="0.2"/>
    <row r="39" spans="2:6" s="2" customFormat="1" x14ac:dyDescent="0.2"/>
    <row r="40" spans="2:6" s="2" customFormat="1" x14ac:dyDescent="0.2"/>
    <row r="41" spans="2:6" s="2" customFormat="1" x14ac:dyDescent="0.2"/>
    <row r="42" spans="2:6" s="2" customFormat="1" x14ac:dyDescent="0.2"/>
    <row r="43" spans="2:6" s="2" customFormat="1" x14ac:dyDescent="0.2"/>
    <row r="44" spans="2:6" s="2" customFormat="1" x14ac:dyDescent="0.2"/>
    <row r="45" spans="2:6" s="2" customFormat="1" x14ac:dyDescent="0.2"/>
    <row r="46" spans="2:6" s="2" customFormat="1" x14ac:dyDescent="0.2"/>
    <row r="47" spans="2:6" s="2" customFormat="1" x14ac:dyDescent="0.2"/>
    <row r="48" spans="2:6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</sheetData>
  <mergeCells count="49">
    <mergeCell ref="AC8:AC10"/>
    <mergeCell ref="T8:U8"/>
    <mergeCell ref="V8:W8"/>
    <mergeCell ref="X8:Y8"/>
    <mergeCell ref="AA8:AA10"/>
    <mergeCell ref="AB8:AB10"/>
    <mergeCell ref="AG5:AG10"/>
    <mergeCell ref="AH5:AH10"/>
    <mergeCell ref="R5:AF5"/>
    <mergeCell ref="J8:J10"/>
    <mergeCell ref="K8:K10"/>
    <mergeCell ref="L8:L10"/>
    <mergeCell ref="M8:M10"/>
    <mergeCell ref="N8:N10"/>
    <mergeCell ref="W9:W10"/>
    <mergeCell ref="X9:X10"/>
    <mergeCell ref="Y9:Y10"/>
    <mergeCell ref="AC7:AD7"/>
    <mergeCell ref="AE7:AE10"/>
    <mergeCell ref="AD8:AD10"/>
    <mergeCell ref="R9:R10"/>
    <mergeCell ref="S9:S10"/>
    <mergeCell ref="R6:Z6"/>
    <mergeCell ref="AA6:AE6"/>
    <mergeCell ref="AF6:AF10"/>
    <mergeCell ref="J7:N7"/>
    <mergeCell ref="O7:P7"/>
    <mergeCell ref="Q7:Q10"/>
    <mergeCell ref="R7:W7"/>
    <mergeCell ref="X7:Y7"/>
    <mergeCell ref="Z7:Z10"/>
    <mergeCell ref="AA7:AB7"/>
    <mergeCell ref="O8:O10"/>
    <mergeCell ref="P8:P10"/>
    <mergeCell ref="R8:S8"/>
    <mergeCell ref="T9:T10"/>
    <mergeCell ref="U9:U10"/>
    <mergeCell ref="V9:V10"/>
    <mergeCell ref="B5:B10"/>
    <mergeCell ref="C5:C10"/>
    <mergeCell ref="D5:D10"/>
    <mergeCell ref="E5:E10"/>
    <mergeCell ref="F5:Q5"/>
    <mergeCell ref="F6:I8"/>
    <mergeCell ref="J6:Q6"/>
    <mergeCell ref="F9:F10"/>
    <mergeCell ref="G9:G10"/>
    <mergeCell ref="H9:H10"/>
    <mergeCell ref="I9:I10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C915-DABF-9547-AF23-53618FCA8917}">
  <sheetPr>
    <tabColor theme="4" tint="0.59999389629810485"/>
  </sheetPr>
  <dimension ref="A1:AH110"/>
  <sheetViews>
    <sheetView topLeftCell="A41" zoomScale="80" zoomScaleNormal="80" workbookViewId="0">
      <selection activeCell="AH110" sqref="A1:AH110"/>
    </sheetView>
  </sheetViews>
  <sheetFormatPr baseColWidth="10" defaultRowHeight="16" x14ac:dyDescent="0.2"/>
  <cols>
    <col min="1" max="1" width="1.83203125" customWidth="1"/>
    <col min="2" max="2" width="3.83203125"/>
    <col min="3" max="3" width="5" bestFit="1" customWidth="1"/>
    <col min="4" max="4" width="3.6640625" customWidth="1"/>
    <col min="5" max="6" width="3.83203125"/>
    <col min="7" max="7" width="4.5" customWidth="1"/>
    <col min="8" max="11" width="4.6640625" customWidth="1"/>
    <col min="12" max="12" width="3.83203125"/>
    <col min="13" max="13" width="4.6640625" customWidth="1"/>
    <col min="14" max="14" width="7.5" customWidth="1"/>
    <col min="15" max="15" width="4.6640625" customWidth="1"/>
    <col min="16" max="16" width="7.1640625" customWidth="1"/>
    <col min="17" max="17" width="3.83203125"/>
    <col min="18" max="18" width="3.83203125" customWidth="1"/>
    <col min="19" max="19" width="10.33203125" customWidth="1"/>
    <col min="20" max="20" width="11" customWidth="1"/>
    <col min="21" max="21" width="7.33203125" customWidth="1"/>
    <col min="22" max="22" width="4" customWidth="1"/>
    <col min="23" max="23" width="7.33203125" customWidth="1"/>
    <col min="24" max="24" width="6.1640625" customWidth="1"/>
    <col min="25" max="25" width="13.83203125" customWidth="1"/>
    <col min="26" max="26" width="7.5" customWidth="1"/>
    <col min="27" max="27" width="2.33203125" customWidth="1"/>
    <col min="28" max="28" width="3" customWidth="1"/>
    <col min="29" max="29" width="11.33203125" customWidth="1"/>
    <col min="30" max="30" width="4.6640625" customWidth="1"/>
    <col min="31" max="31" width="19.33203125" customWidth="1"/>
    <col min="32" max="32" width="11.33203125" customWidth="1"/>
    <col min="33" max="33" width="28.5" customWidth="1"/>
    <col min="34" max="34" width="6.6640625" customWidth="1"/>
  </cols>
  <sheetData>
    <row r="1" spans="1:34" ht="28" customHeight="1" thickBot="1" x14ac:dyDescent="0.25">
      <c r="A1" s="199"/>
      <c r="B1" s="836"/>
      <c r="C1" s="836"/>
      <c r="D1" s="836"/>
      <c r="E1" s="836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401"/>
    </row>
    <row r="2" spans="1:34" ht="28" customHeight="1" x14ac:dyDescent="0.25">
      <c r="A2" s="199"/>
      <c r="B2" s="402"/>
      <c r="C2" s="402"/>
      <c r="D2" s="403"/>
      <c r="E2" s="402"/>
      <c r="F2" s="199"/>
      <c r="G2" s="199"/>
      <c r="H2" s="381" t="s">
        <v>354</v>
      </c>
      <c r="I2" s="381"/>
      <c r="J2" s="381"/>
      <c r="K2" s="381"/>
      <c r="L2" s="381"/>
      <c r="M2" s="381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380"/>
      <c r="AA2" s="381"/>
      <c r="AB2" s="837" t="s">
        <v>355</v>
      </c>
      <c r="AC2" s="838"/>
      <c r="AD2" s="838"/>
      <c r="AE2" s="839"/>
      <c r="AF2" s="840"/>
      <c r="AG2" s="841"/>
      <c r="AH2" s="842"/>
    </row>
    <row r="3" spans="1:34" ht="28" customHeight="1" thickBot="1" x14ac:dyDescent="0.3">
      <c r="A3" s="199"/>
      <c r="B3" s="404" t="s">
        <v>356</v>
      </c>
      <c r="C3" s="402"/>
      <c r="D3" s="403"/>
      <c r="E3" s="402"/>
      <c r="F3" s="199"/>
      <c r="G3" s="199"/>
      <c r="H3" s="381"/>
      <c r="I3" s="381"/>
      <c r="J3" s="381"/>
      <c r="K3" s="381"/>
      <c r="L3" s="381"/>
      <c r="M3" s="381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380"/>
      <c r="AA3" s="381"/>
      <c r="AB3" s="843" t="s">
        <v>14</v>
      </c>
      <c r="AC3" s="844"/>
      <c r="AD3" s="844"/>
      <c r="AE3" s="845"/>
      <c r="AF3" s="846"/>
      <c r="AG3" s="844"/>
      <c r="AH3" s="847"/>
    </row>
    <row r="4" spans="1:34" ht="28" customHeight="1" thickBot="1" x14ac:dyDescent="0.25">
      <c r="A4" s="199"/>
      <c r="B4" s="199"/>
      <c r="C4" s="199"/>
      <c r="D4" s="4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406"/>
      <c r="AC4" s="848"/>
      <c r="AD4" s="849"/>
      <c r="AE4" s="849"/>
      <c r="AF4" s="849"/>
      <c r="AG4" s="849"/>
      <c r="AH4" s="849"/>
    </row>
    <row r="5" spans="1:34" ht="28" customHeight="1" x14ac:dyDescent="0.2">
      <c r="A5" s="199"/>
      <c r="B5" s="850"/>
      <c r="C5" s="851"/>
      <c r="D5" s="856" t="s">
        <v>357</v>
      </c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62" t="s">
        <v>358</v>
      </c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4"/>
      <c r="AF5" s="865" t="s">
        <v>359</v>
      </c>
      <c r="AG5" s="865"/>
      <c r="AH5" s="866"/>
    </row>
    <row r="6" spans="1:34" ht="28" customHeight="1" x14ac:dyDescent="0.2">
      <c r="A6" s="199"/>
      <c r="B6" s="852"/>
      <c r="C6" s="853"/>
      <c r="D6" s="858"/>
      <c r="E6" s="859"/>
      <c r="F6" s="859"/>
      <c r="G6" s="859"/>
      <c r="H6" s="859"/>
      <c r="I6" s="859"/>
      <c r="J6" s="859"/>
      <c r="K6" s="859"/>
      <c r="L6" s="859"/>
      <c r="M6" s="859"/>
      <c r="N6" s="859"/>
      <c r="O6" s="859"/>
      <c r="P6" s="859"/>
      <c r="Q6" s="859"/>
      <c r="R6" s="859"/>
      <c r="S6" s="859"/>
      <c r="T6" s="871" t="s">
        <v>360</v>
      </c>
      <c r="U6" s="872"/>
      <c r="V6" s="871"/>
      <c r="W6" s="871"/>
      <c r="X6" s="871"/>
      <c r="Y6" s="871"/>
      <c r="Z6" s="873" t="s">
        <v>361</v>
      </c>
      <c r="AA6" s="874"/>
      <c r="AB6" s="874"/>
      <c r="AC6" s="874"/>
      <c r="AD6" s="874"/>
      <c r="AE6" s="875"/>
      <c r="AF6" s="867"/>
      <c r="AG6" s="867"/>
      <c r="AH6" s="868"/>
    </row>
    <row r="7" spans="1:34" ht="43" customHeight="1" thickBot="1" x14ac:dyDescent="0.25">
      <c r="A7" s="199"/>
      <c r="B7" s="854"/>
      <c r="C7" s="855"/>
      <c r="D7" s="860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76" t="s">
        <v>178</v>
      </c>
      <c r="U7" s="877"/>
      <c r="V7" s="877"/>
      <c r="W7" s="878" t="s">
        <v>179</v>
      </c>
      <c r="X7" s="878"/>
      <c r="Y7" s="878"/>
      <c r="Z7" s="879" t="s">
        <v>178</v>
      </c>
      <c r="AA7" s="880"/>
      <c r="AB7" s="879"/>
      <c r="AC7" s="879" t="s">
        <v>179</v>
      </c>
      <c r="AD7" s="879"/>
      <c r="AE7" s="879"/>
      <c r="AF7" s="869"/>
      <c r="AG7" s="869"/>
      <c r="AH7" s="870"/>
    </row>
    <row r="8" spans="1:34" ht="28" customHeight="1" x14ac:dyDescent="0.2">
      <c r="A8" s="199"/>
      <c r="B8" s="890" t="s">
        <v>362</v>
      </c>
      <c r="C8" s="893" t="s">
        <v>363</v>
      </c>
      <c r="D8" s="387">
        <v>1</v>
      </c>
      <c r="E8" s="895" t="s">
        <v>364</v>
      </c>
      <c r="F8" s="896"/>
      <c r="G8" s="896"/>
      <c r="H8" s="896"/>
      <c r="I8" s="896"/>
      <c r="J8" s="896"/>
      <c r="K8" s="896"/>
      <c r="L8" s="896"/>
      <c r="M8" s="896"/>
      <c r="N8" s="896"/>
      <c r="O8" s="896"/>
      <c r="P8" s="896"/>
      <c r="Q8" s="896"/>
      <c r="R8" s="896"/>
      <c r="S8" s="897"/>
      <c r="T8" s="407">
        <v>1592</v>
      </c>
      <c r="U8" s="898"/>
      <c r="V8" s="899"/>
      <c r="W8" s="409">
        <v>1024</v>
      </c>
      <c r="X8" s="898"/>
      <c r="Y8" s="899"/>
      <c r="Z8" s="407">
        <v>1593</v>
      </c>
      <c r="AA8" s="898"/>
      <c r="AB8" s="899"/>
      <c r="AC8" s="409">
        <v>1025</v>
      </c>
      <c r="AD8" s="881"/>
      <c r="AE8" s="882"/>
      <c r="AF8" s="407">
        <v>104</v>
      </c>
      <c r="AG8" s="410"/>
      <c r="AH8" s="411" t="s">
        <v>232</v>
      </c>
    </row>
    <row r="9" spans="1:34" ht="28" customHeight="1" x14ac:dyDescent="0.2">
      <c r="A9" s="199"/>
      <c r="B9" s="891"/>
      <c r="C9" s="894"/>
      <c r="D9" s="392">
        <v>2</v>
      </c>
      <c r="E9" s="883" t="s">
        <v>365</v>
      </c>
      <c r="F9" s="884"/>
      <c r="G9" s="884"/>
      <c r="H9" s="884"/>
      <c r="I9" s="884"/>
      <c r="J9" s="884"/>
      <c r="K9" s="884"/>
      <c r="L9" s="884"/>
      <c r="M9" s="884"/>
      <c r="N9" s="884"/>
      <c r="O9" s="884"/>
      <c r="P9" s="884"/>
      <c r="Q9" s="884"/>
      <c r="R9" s="884"/>
      <c r="S9" s="885"/>
      <c r="T9" s="412">
        <v>1594</v>
      </c>
      <c r="U9" s="886"/>
      <c r="V9" s="887"/>
      <c r="W9" s="414">
        <v>1026</v>
      </c>
      <c r="X9" s="886"/>
      <c r="Y9" s="887"/>
      <c r="Z9" s="412">
        <v>1595</v>
      </c>
      <c r="AA9" s="886"/>
      <c r="AB9" s="887"/>
      <c r="AC9" s="414">
        <v>1027</v>
      </c>
      <c r="AD9" s="888"/>
      <c r="AE9" s="889"/>
      <c r="AF9" s="412">
        <v>105</v>
      </c>
      <c r="AG9" s="415"/>
      <c r="AH9" s="416" t="s">
        <v>232</v>
      </c>
    </row>
    <row r="10" spans="1:34" ht="28" customHeight="1" x14ac:dyDescent="0.2">
      <c r="A10" s="199"/>
      <c r="B10" s="891"/>
      <c r="C10" s="894"/>
      <c r="D10" s="392">
        <v>3</v>
      </c>
      <c r="E10" s="900" t="s">
        <v>366</v>
      </c>
      <c r="F10" s="901"/>
      <c r="G10" s="901"/>
      <c r="H10" s="901"/>
      <c r="I10" s="901"/>
      <c r="J10" s="901"/>
      <c r="K10" s="901"/>
      <c r="L10" s="901"/>
      <c r="M10" s="901"/>
      <c r="N10" s="901"/>
      <c r="O10" s="901"/>
      <c r="P10" s="901"/>
      <c r="Q10" s="901"/>
      <c r="R10" s="901"/>
      <c r="S10" s="901"/>
      <c r="T10" s="902"/>
      <c r="U10" s="903"/>
      <c r="V10" s="903"/>
      <c r="W10" s="903"/>
      <c r="X10" s="903"/>
      <c r="Y10" s="904"/>
      <c r="Z10" s="902"/>
      <c r="AA10" s="903"/>
      <c r="AB10" s="903"/>
      <c r="AC10" s="903"/>
      <c r="AD10" s="903"/>
      <c r="AE10" s="904"/>
      <c r="AF10" s="412">
        <v>106</v>
      </c>
      <c r="AG10" s="415"/>
      <c r="AH10" s="416" t="s">
        <v>232</v>
      </c>
    </row>
    <row r="11" spans="1:34" ht="28" customHeight="1" x14ac:dyDescent="0.2">
      <c r="A11" s="199"/>
      <c r="B11" s="891"/>
      <c r="C11" s="894"/>
      <c r="D11" s="392">
        <v>4</v>
      </c>
      <c r="E11" s="883" t="s">
        <v>367</v>
      </c>
      <c r="F11" s="884"/>
      <c r="G11" s="884"/>
      <c r="H11" s="884"/>
      <c r="I11" s="884"/>
      <c r="J11" s="884"/>
      <c r="K11" s="884"/>
      <c r="L11" s="884"/>
      <c r="M11" s="884"/>
      <c r="N11" s="884"/>
      <c r="O11" s="884"/>
      <c r="P11" s="884"/>
      <c r="Q11" s="884"/>
      <c r="R11" s="884"/>
      <c r="S11" s="885"/>
      <c r="T11" s="902"/>
      <c r="U11" s="903"/>
      <c r="V11" s="903"/>
      <c r="W11" s="903"/>
      <c r="X11" s="903"/>
      <c r="Y11" s="904"/>
      <c r="Z11" s="902"/>
      <c r="AA11" s="903"/>
      <c r="AB11" s="903"/>
      <c r="AC11" s="414">
        <v>603</v>
      </c>
      <c r="AD11" s="923"/>
      <c r="AE11" s="924"/>
      <c r="AF11" s="412">
        <v>108</v>
      </c>
      <c r="AG11" s="415"/>
      <c r="AH11" s="416" t="s">
        <v>232</v>
      </c>
    </row>
    <row r="12" spans="1:34" ht="28" customHeight="1" x14ac:dyDescent="0.2">
      <c r="A12" s="199"/>
      <c r="B12" s="891"/>
      <c r="C12" s="894"/>
      <c r="D12" s="392">
        <v>5</v>
      </c>
      <c r="E12" s="883" t="s">
        <v>368</v>
      </c>
      <c r="F12" s="884"/>
      <c r="G12" s="884"/>
      <c r="H12" s="884"/>
      <c r="I12" s="884"/>
      <c r="J12" s="884"/>
      <c r="K12" s="884"/>
      <c r="L12" s="884"/>
      <c r="M12" s="884"/>
      <c r="N12" s="884"/>
      <c r="O12" s="884"/>
      <c r="P12" s="884"/>
      <c r="Q12" s="884"/>
      <c r="R12" s="884"/>
      <c r="S12" s="885"/>
      <c r="T12" s="412">
        <v>1721</v>
      </c>
      <c r="U12" s="886"/>
      <c r="V12" s="887"/>
      <c r="W12" s="412">
        <v>1722</v>
      </c>
      <c r="X12" s="888"/>
      <c r="Y12" s="889"/>
      <c r="Z12" s="417">
        <v>1596</v>
      </c>
      <c r="AA12" s="888"/>
      <c r="AB12" s="889"/>
      <c r="AC12" s="414">
        <v>954</v>
      </c>
      <c r="AD12" s="925"/>
      <c r="AE12" s="926"/>
      <c r="AF12" s="412">
        <v>955</v>
      </c>
      <c r="AG12" s="415"/>
      <c r="AH12" s="418" t="s">
        <v>232</v>
      </c>
    </row>
    <row r="13" spans="1:34" ht="28" customHeight="1" x14ac:dyDescent="0.2">
      <c r="A13" s="199"/>
      <c r="B13" s="891"/>
      <c r="C13" s="894"/>
      <c r="D13" s="905">
        <v>6</v>
      </c>
      <c r="E13" s="907" t="s">
        <v>369</v>
      </c>
      <c r="F13" s="908"/>
      <c r="G13" s="908"/>
      <c r="H13" s="908"/>
      <c r="I13" s="908"/>
      <c r="J13" s="908"/>
      <c r="K13" s="908"/>
      <c r="L13" s="908"/>
      <c r="M13" s="908"/>
      <c r="N13" s="908"/>
      <c r="O13" s="908"/>
      <c r="P13" s="908"/>
      <c r="Q13" s="908"/>
      <c r="R13" s="908"/>
      <c r="S13" s="909"/>
      <c r="T13" s="913">
        <v>1597</v>
      </c>
      <c r="U13" s="915"/>
      <c r="V13" s="916"/>
      <c r="W13" s="913">
        <v>1598</v>
      </c>
      <c r="X13" s="919"/>
      <c r="Y13" s="920"/>
      <c r="Z13" s="913">
        <v>1599</v>
      </c>
      <c r="AA13" s="919"/>
      <c r="AB13" s="920"/>
      <c r="AC13" s="913">
        <v>1631</v>
      </c>
      <c r="AD13" s="931"/>
      <c r="AE13" s="932"/>
      <c r="AF13" s="913">
        <v>1632</v>
      </c>
      <c r="AG13" s="929"/>
      <c r="AH13" s="927" t="s">
        <v>232</v>
      </c>
    </row>
    <row r="14" spans="1:34" ht="28" customHeight="1" x14ac:dyDescent="0.2">
      <c r="A14" s="199"/>
      <c r="B14" s="891"/>
      <c r="C14" s="894"/>
      <c r="D14" s="906"/>
      <c r="E14" s="910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2"/>
      <c r="T14" s="914"/>
      <c r="U14" s="917"/>
      <c r="V14" s="918"/>
      <c r="W14" s="914"/>
      <c r="X14" s="921"/>
      <c r="Y14" s="922"/>
      <c r="Z14" s="914"/>
      <c r="AA14" s="921"/>
      <c r="AB14" s="922"/>
      <c r="AC14" s="914"/>
      <c r="AD14" s="933"/>
      <c r="AE14" s="934"/>
      <c r="AF14" s="914"/>
      <c r="AG14" s="930"/>
      <c r="AH14" s="928"/>
    </row>
    <row r="15" spans="1:34" ht="28" customHeight="1" x14ac:dyDescent="0.2">
      <c r="A15" s="199"/>
      <c r="B15" s="891"/>
      <c r="C15" s="894"/>
      <c r="D15" s="392">
        <v>7</v>
      </c>
      <c r="E15" s="883" t="s">
        <v>370</v>
      </c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884"/>
      <c r="Q15" s="884"/>
      <c r="R15" s="884"/>
      <c r="S15" s="885"/>
      <c r="T15" s="902"/>
      <c r="U15" s="903"/>
      <c r="V15" s="903"/>
      <c r="W15" s="903"/>
      <c r="X15" s="903"/>
      <c r="Y15" s="904"/>
      <c r="Z15" s="902"/>
      <c r="AA15" s="903"/>
      <c r="AB15" s="903"/>
      <c r="AC15" s="903"/>
      <c r="AD15" s="903"/>
      <c r="AE15" s="904"/>
      <c r="AF15" s="412">
        <v>110</v>
      </c>
      <c r="AG15" s="415"/>
      <c r="AH15" s="416" t="s">
        <v>232</v>
      </c>
    </row>
    <row r="16" spans="1:34" ht="28" customHeight="1" x14ac:dyDescent="0.2">
      <c r="A16" s="199"/>
      <c r="B16" s="891"/>
      <c r="C16" s="894"/>
      <c r="D16" s="392">
        <v>8</v>
      </c>
      <c r="E16" s="883" t="s">
        <v>371</v>
      </c>
      <c r="F16" s="884"/>
      <c r="G16" s="884"/>
      <c r="H16" s="884"/>
      <c r="I16" s="884"/>
      <c r="J16" s="884"/>
      <c r="K16" s="884"/>
      <c r="L16" s="884"/>
      <c r="M16" s="884"/>
      <c r="N16" s="884"/>
      <c r="O16" s="884"/>
      <c r="P16" s="884"/>
      <c r="Q16" s="884"/>
      <c r="R16" s="884"/>
      <c r="S16" s="885"/>
      <c r="T16" s="902"/>
      <c r="U16" s="903"/>
      <c r="V16" s="903"/>
      <c r="W16" s="903"/>
      <c r="X16" s="903"/>
      <c r="Y16" s="904"/>
      <c r="Z16" s="902"/>
      <c r="AA16" s="903"/>
      <c r="AB16" s="903"/>
      <c r="AC16" s="414">
        <v>605</v>
      </c>
      <c r="AD16" s="888"/>
      <c r="AE16" s="889"/>
      <c r="AF16" s="412">
        <v>155</v>
      </c>
      <c r="AG16" s="415"/>
      <c r="AH16" s="416" t="s">
        <v>232</v>
      </c>
    </row>
    <row r="17" spans="1:34" ht="28" customHeight="1" x14ac:dyDescent="0.2">
      <c r="A17" s="199"/>
      <c r="B17" s="891"/>
      <c r="C17" s="894"/>
      <c r="D17" s="392">
        <v>9</v>
      </c>
      <c r="E17" s="883" t="s">
        <v>372</v>
      </c>
      <c r="F17" s="884"/>
      <c r="G17" s="884"/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  <c r="S17" s="885"/>
      <c r="T17" s="414">
        <v>1633</v>
      </c>
      <c r="U17" s="888"/>
      <c r="V17" s="889"/>
      <c r="W17" s="414">
        <v>1105</v>
      </c>
      <c r="X17" s="888"/>
      <c r="Y17" s="889"/>
      <c r="Z17" s="414">
        <v>1634</v>
      </c>
      <c r="AA17" s="888"/>
      <c r="AB17" s="889"/>
      <c r="AC17" s="420">
        <v>606</v>
      </c>
      <c r="AD17" s="888"/>
      <c r="AE17" s="889"/>
      <c r="AF17" s="412">
        <v>152</v>
      </c>
      <c r="AG17" s="415"/>
      <c r="AH17" s="416" t="s">
        <v>232</v>
      </c>
    </row>
    <row r="18" spans="1:34" ht="28" customHeight="1" x14ac:dyDescent="0.2">
      <c r="A18" s="199"/>
      <c r="B18" s="891"/>
      <c r="C18" s="894"/>
      <c r="D18" s="392">
        <v>10</v>
      </c>
      <c r="E18" s="883" t="s">
        <v>373</v>
      </c>
      <c r="F18" s="943"/>
      <c r="G18" s="943"/>
      <c r="H18" s="943"/>
      <c r="I18" s="943"/>
      <c r="J18" s="943"/>
      <c r="K18" s="943"/>
      <c r="L18" s="943"/>
      <c r="M18" s="943"/>
      <c r="N18" s="943"/>
      <c r="O18" s="943"/>
      <c r="P18" s="943"/>
      <c r="Q18" s="943"/>
      <c r="R18" s="943"/>
      <c r="S18" s="944"/>
      <c r="T18" s="902"/>
      <c r="U18" s="903"/>
      <c r="V18" s="903"/>
      <c r="W18" s="903"/>
      <c r="X18" s="903"/>
      <c r="Y18" s="904"/>
      <c r="Z18" s="414">
        <v>1635</v>
      </c>
      <c r="AA18" s="888"/>
      <c r="AB18" s="889"/>
      <c r="AC18" s="414">
        <v>1031</v>
      </c>
      <c r="AD18" s="888"/>
      <c r="AE18" s="889"/>
      <c r="AF18" s="412">
        <v>1032</v>
      </c>
      <c r="AG18" s="415"/>
      <c r="AH18" s="416" t="s">
        <v>232</v>
      </c>
    </row>
    <row r="19" spans="1:34" ht="28" customHeight="1" x14ac:dyDescent="0.2">
      <c r="A19" s="199"/>
      <c r="B19" s="891"/>
      <c r="C19" s="894"/>
      <c r="D19" s="392">
        <v>11</v>
      </c>
      <c r="E19" s="935" t="s">
        <v>374</v>
      </c>
      <c r="F19" s="936"/>
      <c r="G19" s="936"/>
      <c r="H19" s="936"/>
      <c r="I19" s="936"/>
      <c r="J19" s="936"/>
      <c r="K19" s="936"/>
      <c r="L19" s="936"/>
      <c r="M19" s="936"/>
      <c r="N19" s="936"/>
      <c r="O19" s="936"/>
      <c r="P19" s="936"/>
      <c r="Q19" s="936"/>
      <c r="R19" s="936"/>
      <c r="S19" s="936"/>
      <c r="T19" s="936"/>
      <c r="U19" s="936"/>
      <c r="V19" s="936"/>
      <c r="W19" s="936"/>
      <c r="X19" s="936"/>
      <c r="Y19" s="936"/>
      <c r="Z19" s="936"/>
      <c r="AA19" s="936"/>
      <c r="AB19" s="936"/>
      <c r="AC19" s="936"/>
      <c r="AD19" s="936"/>
      <c r="AE19" s="937"/>
      <c r="AF19" s="412">
        <v>1104</v>
      </c>
      <c r="AG19" s="413"/>
      <c r="AH19" s="416" t="s">
        <v>232</v>
      </c>
    </row>
    <row r="20" spans="1:34" ht="28" customHeight="1" x14ac:dyDescent="0.2">
      <c r="A20" s="199"/>
      <c r="B20" s="891"/>
      <c r="C20" s="894"/>
      <c r="D20" s="392">
        <v>12</v>
      </c>
      <c r="E20" s="900" t="s">
        <v>375</v>
      </c>
      <c r="F20" s="901"/>
      <c r="G20" s="901"/>
      <c r="H20" s="901"/>
      <c r="I20" s="901"/>
      <c r="J20" s="901"/>
      <c r="K20" s="901"/>
      <c r="L20" s="901"/>
      <c r="M20" s="938"/>
      <c r="N20" s="425">
        <v>1098</v>
      </c>
      <c r="O20" s="939"/>
      <c r="P20" s="939"/>
      <c r="Q20" s="939"/>
      <c r="R20" s="939"/>
      <c r="S20" s="939"/>
      <c r="T20" s="900" t="s">
        <v>376</v>
      </c>
      <c r="U20" s="901"/>
      <c r="V20" s="901"/>
      <c r="W20" s="901"/>
      <c r="X20" s="901"/>
      <c r="Y20" s="938"/>
      <c r="Z20" s="423">
        <v>1030</v>
      </c>
      <c r="AA20" s="940"/>
      <c r="AB20" s="941"/>
      <c r="AC20" s="941"/>
      <c r="AD20" s="941"/>
      <c r="AE20" s="942"/>
      <c r="AF20" s="414">
        <v>161</v>
      </c>
      <c r="AG20" s="413"/>
      <c r="AH20" s="416" t="s">
        <v>232</v>
      </c>
    </row>
    <row r="21" spans="1:34" ht="28" customHeight="1" x14ac:dyDescent="0.2">
      <c r="A21" s="199"/>
      <c r="B21" s="891"/>
      <c r="C21" s="894"/>
      <c r="D21" s="392">
        <v>13</v>
      </c>
      <c r="E21" s="900" t="s">
        <v>377</v>
      </c>
      <c r="F21" s="943"/>
      <c r="G21" s="943"/>
      <c r="H21" s="943"/>
      <c r="I21" s="943"/>
      <c r="J21" s="943"/>
      <c r="K21" s="943"/>
      <c r="L21" s="943"/>
      <c r="M21" s="943"/>
      <c r="N21" s="943"/>
      <c r="O21" s="943"/>
      <c r="P21" s="943"/>
      <c r="Q21" s="943"/>
      <c r="R21" s="943"/>
      <c r="S21" s="943"/>
      <c r="T21" s="943"/>
      <c r="U21" s="943"/>
      <c r="V21" s="943"/>
      <c r="W21" s="943"/>
      <c r="X21" s="943"/>
      <c r="Y21" s="943"/>
      <c r="Z21" s="943"/>
      <c r="AA21" s="943"/>
      <c r="AB21" s="943"/>
      <c r="AC21" s="943"/>
      <c r="AD21" s="943"/>
      <c r="AE21" s="944"/>
      <c r="AF21" s="414">
        <v>1774</v>
      </c>
      <c r="AG21" s="413"/>
      <c r="AH21" s="416" t="s">
        <v>232</v>
      </c>
    </row>
    <row r="22" spans="1:34" ht="28" customHeight="1" thickBot="1" x14ac:dyDescent="0.25">
      <c r="A22" s="199"/>
      <c r="B22" s="891"/>
      <c r="C22" s="894"/>
      <c r="D22" s="419">
        <v>14</v>
      </c>
      <c r="E22" s="907" t="s">
        <v>378</v>
      </c>
      <c r="F22" s="908"/>
      <c r="G22" s="908"/>
      <c r="H22" s="908"/>
      <c r="I22" s="908"/>
      <c r="J22" s="908"/>
      <c r="K22" s="908"/>
      <c r="L22" s="908"/>
      <c r="M22" s="909"/>
      <c r="N22" s="427">
        <v>159</v>
      </c>
      <c r="O22" s="945"/>
      <c r="P22" s="945"/>
      <c r="Q22" s="945"/>
      <c r="R22" s="945"/>
      <c r="S22" s="945"/>
      <c r="T22" s="907" t="s">
        <v>379</v>
      </c>
      <c r="U22" s="908"/>
      <c r="V22" s="908"/>
      <c r="W22" s="908"/>
      <c r="X22" s="908"/>
      <c r="Y22" s="909"/>
      <c r="Z22" s="420">
        <v>748</v>
      </c>
      <c r="AA22" s="946"/>
      <c r="AB22" s="947"/>
      <c r="AC22" s="947"/>
      <c r="AD22" s="947"/>
      <c r="AE22" s="948"/>
      <c r="AF22" s="420">
        <v>749</v>
      </c>
      <c r="AG22" s="421"/>
      <c r="AH22" s="428" t="s">
        <v>232</v>
      </c>
    </row>
    <row r="23" spans="1:34" ht="28" customHeight="1" thickBot="1" x14ac:dyDescent="0.25">
      <c r="A23" s="199"/>
      <c r="B23" s="891"/>
      <c r="C23" s="893" t="s">
        <v>380</v>
      </c>
      <c r="D23" s="387">
        <v>15</v>
      </c>
      <c r="E23" s="951" t="s">
        <v>381</v>
      </c>
      <c r="F23" s="952"/>
      <c r="G23" s="952"/>
      <c r="H23" s="952"/>
      <c r="I23" s="952"/>
      <c r="J23" s="952"/>
      <c r="K23" s="952"/>
      <c r="L23" s="952"/>
      <c r="M23" s="953"/>
      <c r="N23" s="429">
        <v>166</v>
      </c>
      <c r="O23" s="954"/>
      <c r="P23" s="954"/>
      <c r="Q23" s="954"/>
      <c r="R23" s="954"/>
      <c r="S23" s="954"/>
      <c r="T23" s="951" t="s">
        <v>382</v>
      </c>
      <c r="U23" s="952"/>
      <c r="V23" s="952"/>
      <c r="W23" s="952"/>
      <c r="X23" s="952"/>
      <c r="Y23" s="953"/>
      <c r="Z23" s="409">
        <v>907</v>
      </c>
      <c r="AA23" s="955"/>
      <c r="AB23" s="956"/>
      <c r="AC23" s="956"/>
      <c r="AD23" s="956"/>
      <c r="AE23" s="957"/>
      <c r="AF23" s="409">
        <v>764</v>
      </c>
      <c r="AG23" s="408"/>
      <c r="AH23" s="430" t="s">
        <v>237</v>
      </c>
    </row>
    <row r="24" spans="1:34" ht="28" customHeight="1" thickBot="1" x14ac:dyDescent="0.25">
      <c r="A24" s="199"/>
      <c r="B24" s="891"/>
      <c r="C24" s="894"/>
      <c r="D24" s="419">
        <v>16</v>
      </c>
      <c r="E24" s="958" t="s">
        <v>383</v>
      </c>
      <c r="F24" s="959"/>
      <c r="G24" s="959"/>
      <c r="H24" s="959"/>
      <c r="I24" s="959"/>
      <c r="J24" s="959"/>
      <c r="K24" s="959"/>
      <c r="L24" s="959"/>
      <c r="M24" s="959"/>
      <c r="N24" s="959"/>
      <c r="O24" s="959"/>
      <c r="P24" s="959"/>
      <c r="Q24" s="959"/>
      <c r="R24" s="959"/>
      <c r="S24" s="959"/>
      <c r="T24" s="959"/>
      <c r="U24" s="959"/>
      <c r="V24" s="959"/>
      <c r="W24" s="959"/>
      <c r="X24" s="959"/>
      <c r="Y24" s="959"/>
      <c r="Z24" s="959"/>
      <c r="AA24" s="959"/>
      <c r="AB24" s="959"/>
      <c r="AC24" s="959"/>
      <c r="AD24" s="959"/>
      <c r="AE24" s="960"/>
      <c r="AF24" s="420">
        <v>169</v>
      </c>
      <c r="AG24" s="422"/>
      <c r="AH24" s="431" t="s">
        <v>237</v>
      </c>
    </row>
    <row r="25" spans="1:34" ht="28" customHeight="1" thickBot="1" x14ac:dyDescent="0.25">
      <c r="A25" s="199"/>
      <c r="B25" s="891"/>
      <c r="C25" s="949"/>
      <c r="D25" s="432">
        <v>17</v>
      </c>
      <c r="E25" s="969" t="s">
        <v>384</v>
      </c>
      <c r="F25" s="970"/>
      <c r="G25" s="970"/>
      <c r="H25" s="970"/>
      <c r="I25" s="970"/>
      <c r="J25" s="970"/>
      <c r="K25" s="970"/>
      <c r="L25" s="970"/>
      <c r="M25" s="970"/>
      <c r="N25" s="970"/>
      <c r="O25" s="970"/>
      <c r="P25" s="970"/>
      <c r="Q25" s="970"/>
      <c r="R25" s="970"/>
      <c r="S25" s="970"/>
      <c r="T25" s="970"/>
      <c r="U25" s="970"/>
      <c r="V25" s="970"/>
      <c r="W25" s="970"/>
      <c r="X25" s="970"/>
      <c r="Y25" s="970"/>
      <c r="Z25" s="970"/>
      <c r="AA25" s="970"/>
      <c r="AB25" s="970"/>
      <c r="AC25" s="970"/>
      <c r="AD25" s="970"/>
      <c r="AE25" s="971"/>
      <c r="AF25" s="433">
        <v>158</v>
      </c>
      <c r="AG25" s="434"/>
      <c r="AH25" s="435" t="s">
        <v>252</v>
      </c>
    </row>
    <row r="26" spans="1:34" ht="28" customHeight="1" x14ac:dyDescent="0.2">
      <c r="A26" s="199"/>
      <c r="B26" s="891"/>
      <c r="C26" s="894"/>
      <c r="D26" s="389">
        <v>18</v>
      </c>
      <c r="E26" s="972" t="s">
        <v>385</v>
      </c>
      <c r="F26" s="973"/>
      <c r="G26" s="973"/>
      <c r="H26" s="973"/>
      <c r="I26" s="973"/>
      <c r="J26" s="973"/>
      <c r="K26" s="973"/>
      <c r="L26" s="973"/>
      <c r="M26" s="973"/>
      <c r="N26" s="973"/>
      <c r="O26" s="973"/>
      <c r="P26" s="973"/>
      <c r="Q26" s="973"/>
      <c r="R26" s="973"/>
      <c r="S26" s="973"/>
      <c r="T26" s="973"/>
      <c r="U26" s="973"/>
      <c r="V26" s="973"/>
      <c r="W26" s="973"/>
      <c r="X26" s="973"/>
      <c r="Y26" s="973"/>
      <c r="Z26" s="973"/>
      <c r="AA26" s="973"/>
      <c r="AB26" s="973"/>
      <c r="AC26" s="973"/>
      <c r="AD26" s="973"/>
      <c r="AE26" s="974"/>
      <c r="AF26" s="423">
        <v>111</v>
      </c>
      <c r="AG26" s="424"/>
      <c r="AH26" s="436" t="s">
        <v>237</v>
      </c>
    </row>
    <row r="27" spans="1:34" ht="28" customHeight="1" x14ac:dyDescent="0.2">
      <c r="A27" s="199"/>
      <c r="B27" s="891"/>
      <c r="C27" s="894"/>
      <c r="D27" s="392">
        <v>19</v>
      </c>
      <c r="E27" s="900" t="s">
        <v>386</v>
      </c>
      <c r="F27" s="901"/>
      <c r="G27" s="901"/>
      <c r="H27" s="901"/>
      <c r="I27" s="901"/>
      <c r="J27" s="901"/>
      <c r="K27" s="901"/>
      <c r="L27" s="901"/>
      <c r="M27" s="938"/>
      <c r="N27" s="425">
        <v>750</v>
      </c>
      <c r="O27" s="939"/>
      <c r="P27" s="939"/>
      <c r="Q27" s="939"/>
      <c r="R27" s="939"/>
      <c r="S27" s="939"/>
      <c r="T27" s="900" t="s">
        <v>387</v>
      </c>
      <c r="U27" s="901"/>
      <c r="V27" s="901"/>
      <c r="W27" s="901"/>
      <c r="X27" s="901"/>
      <c r="Y27" s="938"/>
      <c r="Z27" s="423">
        <v>740</v>
      </c>
      <c r="AA27" s="940"/>
      <c r="AB27" s="941"/>
      <c r="AC27" s="941"/>
      <c r="AD27" s="941"/>
      <c r="AE27" s="942"/>
      <c r="AF27" s="414">
        <v>751</v>
      </c>
      <c r="AG27" s="413"/>
      <c r="AH27" s="437" t="s">
        <v>237</v>
      </c>
    </row>
    <row r="28" spans="1:34" ht="28" customHeight="1" thickBot="1" x14ac:dyDescent="0.25">
      <c r="A28" s="199"/>
      <c r="B28" s="891"/>
      <c r="C28" s="950"/>
      <c r="D28" s="399">
        <v>20</v>
      </c>
      <c r="E28" s="975" t="s">
        <v>388</v>
      </c>
      <c r="F28" s="976"/>
      <c r="G28" s="976"/>
      <c r="H28" s="976"/>
      <c r="I28" s="976"/>
      <c r="J28" s="976"/>
      <c r="K28" s="976"/>
      <c r="L28" s="976"/>
      <c r="M28" s="977"/>
      <c r="N28" s="438">
        <v>822</v>
      </c>
      <c r="O28" s="978"/>
      <c r="P28" s="979"/>
      <c r="Q28" s="979"/>
      <c r="R28" s="979"/>
      <c r="S28" s="980"/>
      <c r="T28" s="975" t="s">
        <v>389</v>
      </c>
      <c r="U28" s="976"/>
      <c r="V28" s="976"/>
      <c r="W28" s="976"/>
      <c r="X28" s="976"/>
      <c r="Y28" s="977"/>
      <c r="Z28" s="438">
        <v>765</v>
      </c>
      <c r="AA28" s="981"/>
      <c r="AB28" s="982"/>
      <c r="AC28" s="982"/>
      <c r="AD28" s="982"/>
      <c r="AE28" s="983"/>
      <c r="AF28" s="438">
        <v>766</v>
      </c>
      <c r="AG28" s="439"/>
      <c r="AH28" s="440" t="s">
        <v>237</v>
      </c>
    </row>
    <row r="29" spans="1:34" ht="28" customHeight="1" thickBot="1" x14ac:dyDescent="0.25">
      <c r="A29" s="199"/>
      <c r="B29" s="892"/>
      <c r="C29" s="382"/>
      <c r="D29" s="441">
        <v>21</v>
      </c>
      <c r="E29" s="984" t="s">
        <v>390</v>
      </c>
      <c r="F29" s="985"/>
      <c r="G29" s="985"/>
      <c r="H29" s="985"/>
      <c r="I29" s="985"/>
      <c r="J29" s="985"/>
      <c r="K29" s="985"/>
      <c r="L29" s="985"/>
      <c r="M29" s="985"/>
      <c r="N29" s="985"/>
      <c r="O29" s="985"/>
      <c r="P29" s="985"/>
      <c r="Q29" s="985"/>
      <c r="R29" s="985"/>
      <c r="S29" s="985"/>
      <c r="T29" s="985"/>
      <c r="U29" s="985"/>
      <c r="V29" s="985"/>
      <c r="W29" s="985"/>
      <c r="X29" s="985"/>
      <c r="Y29" s="985"/>
      <c r="Z29" s="985"/>
      <c r="AA29" s="985"/>
      <c r="AB29" s="985"/>
      <c r="AC29" s="985"/>
      <c r="AD29" s="985"/>
      <c r="AE29" s="986"/>
      <c r="AF29" s="433">
        <v>170</v>
      </c>
      <c r="AG29" s="442"/>
      <c r="AH29" s="435" t="s">
        <v>252</v>
      </c>
    </row>
    <row r="30" spans="1:34" ht="28" customHeight="1" x14ac:dyDescent="0.2">
      <c r="A30" s="199"/>
      <c r="B30" s="961" t="s">
        <v>391</v>
      </c>
      <c r="C30" s="383"/>
      <c r="D30" s="443">
        <v>22</v>
      </c>
      <c r="E30" s="964" t="s">
        <v>392</v>
      </c>
      <c r="F30" s="965"/>
      <c r="G30" s="965"/>
      <c r="H30" s="965"/>
      <c r="I30" s="965"/>
      <c r="J30" s="965"/>
      <c r="K30" s="965"/>
      <c r="L30" s="965"/>
      <c r="M30" s="965"/>
      <c r="N30" s="965"/>
      <c r="O30" s="965"/>
      <c r="P30" s="965"/>
      <c r="Q30" s="965"/>
      <c r="R30" s="965"/>
      <c r="S30" s="965"/>
      <c r="T30" s="965"/>
      <c r="U30" s="965"/>
      <c r="V30" s="965"/>
      <c r="W30" s="965"/>
      <c r="X30" s="965"/>
      <c r="Y30" s="966"/>
      <c r="Z30" s="409">
        <v>157</v>
      </c>
      <c r="AA30" s="881"/>
      <c r="AB30" s="967"/>
      <c r="AC30" s="967"/>
      <c r="AD30" s="967"/>
      <c r="AE30" s="882"/>
      <c r="AF30" s="411" t="s">
        <v>232</v>
      </c>
      <c r="AG30" s="444"/>
      <c r="AH30" s="445"/>
    </row>
    <row r="31" spans="1:34" ht="28" customHeight="1" x14ac:dyDescent="0.2">
      <c r="A31" s="199"/>
      <c r="B31" s="962"/>
      <c r="C31" s="384"/>
      <c r="D31" s="446">
        <v>23</v>
      </c>
      <c r="E31" s="935" t="s">
        <v>393</v>
      </c>
      <c r="F31" s="936"/>
      <c r="G31" s="936"/>
      <c r="H31" s="936"/>
      <c r="I31" s="936"/>
      <c r="J31" s="936"/>
      <c r="K31" s="936"/>
      <c r="L31" s="936"/>
      <c r="M31" s="936"/>
      <c r="N31" s="936"/>
      <c r="O31" s="936"/>
      <c r="P31" s="936"/>
      <c r="Q31" s="936"/>
      <c r="R31" s="936"/>
      <c r="S31" s="936"/>
      <c r="T31" s="936"/>
      <c r="U31" s="936"/>
      <c r="V31" s="936"/>
      <c r="W31" s="936"/>
      <c r="X31" s="936"/>
      <c r="Y31" s="937"/>
      <c r="Z31" s="414">
        <v>1017</v>
      </c>
      <c r="AA31" s="888"/>
      <c r="AB31" s="968"/>
      <c r="AC31" s="968"/>
      <c r="AD31" s="968"/>
      <c r="AE31" s="889"/>
      <c r="AF31" s="447" t="s">
        <v>232</v>
      </c>
      <c r="AG31" s="448"/>
      <c r="AH31" s="445"/>
    </row>
    <row r="32" spans="1:34" ht="28" customHeight="1" x14ac:dyDescent="0.2">
      <c r="A32" s="199"/>
      <c r="B32" s="962"/>
      <c r="C32" s="384"/>
      <c r="D32" s="392">
        <v>24</v>
      </c>
      <c r="E32" s="935" t="s">
        <v>394</v>
      </c>
      <c r="F32" s="936"/>
      <c r="G32" s="936"/>
      <c r="H32" s="936"/>
      <c r="I32" s="936"/>
      <c r="J32" s="936"/>
      <c r="K32" s="936"/>
      <c r="L32" s="936"/>
      <c r="M32" s="936"/>
      <c r="N32" s="936"/>
      <c r="O32" s="936"/>
      <c r="P32" s="936"/>
      <c r="Q32" s="936"/>
      <c r="R32" s="936"/>
      <c r="S32" s="936"/>
      <c r="T32" s="936"/>
      <c r="U32" s="936"/>
      <c r="V32" s="936"/>
      <c r="W32" s="936"/>
      <c r="X32" s="936"/>
      <c r="Y32" s="937"/>
      <c r="Z32" s="414">
        <v>1033</v>
      </c>
      <c r="AA32" s="888"/>
      <c r="AB32" s="968"/>
      <c r="AC32" s="968"/>
      <c r="AD32" s="968"/>
      <c r="AE32" s="889"/>
      <c r="AF32" s="416" t="s">
        <v>232</v>
      </c>
      <c r="AG32" s="448"/>
      <c r="AH32" s="445"/>
    </row>
    <row r="33" spans="1:34" ht="28" customHeight="1" x14ac:dyDescent="0.2">
      <c r="A33" s="199"/>
      <c r="B33" s="962"/>
      <c r="C33" s="384"/>
      <c r="D33" s="392">
        <v>25</v>
      </c>
      <c r="E33" s="935" t="s">
        <v>395</v>
      </c>
      <c r="F33" s="936"/>
      <c r="G33" s="936"/>
      <c r="H33" s="936"/>
      <c r="I33" s="936"/>
      <c r="J33" s="936"/>
      <c r="K33" s="936"/>
      <c r="L33" s="936"/>
      <c r="M33" s="936"/>
      <c r="N33" s="936"/>
      <c r="O33" s="936"/>
      <c r="P33" s="936"/>
      <c r="Q33" s="936"/>
      <c r="R33" s="936"/>
      <c r="S33" s="936"/>
      <c r="T33" s="936"/>
      <c r="U33" s="936"/>
      <c r="V33" s="936"/>
      <c r="W33" s="936"/>
      <c r="X33" s="936"/>
      <c r="Y33" s="937"/>
      <c r="Z33" s="414">
        <v>201</v>
      </c>
      <c r="AA33" s="888"/>
      <c r="AB33" s="968"/>
      <c r="AC33" s="968"/>
      <c r="AD33" s="968"/>
      <c r="AE33" s="889"/>
      <c r="AF33" s="416" t="s">
        <v>232</v>
      </c>
      <c r="AG33" s="448"/>
      <c r="AH33" s="445"/>
    </row>
    <row r="34" spans="1:34" ht="28" customHeight="1" x14ac:dyDescent="0.2">
      <c r="A34" s="199"/>
      <c r="B34" s="962"/>
      <c r="C34" s="384"/>
      <c r="D34" s="446">
        <v>26</v>
      </c>
      <c r="E34" s="935" t="s">
        <v>396</v>
      </c>
      <c r="F34" s="936"/>
      <c r="G34" s="936"/>
      <c r="H34" s="936"/>
      <c r="I34" s="936"/>
      <c r="J34" s="936"/>
      <c r="K34" s="936"/>
      <c r="L34" s="936"/>
      <c r="M34" s="936"/>
      <c r="N34" s="936"/>
      <c r="O34" s="936"/>
      <c r="P34" s="936"/>
      <c r="Q34" s="936"/>
      <c r="R34" s="936"/>
      <c r="S34" s="936"/>
      <c r="T34" s="936"/>
      <c r="U34" s="936"/>
      <c r="V34" s="936"/>
      <c r="W34" s="936"/>
      <c r="X34" s="936"/>
      <c r="Y34" s="937"/>
      <c r="Z34" s="414">
        <v>1035</v>
      </c>
      <c r="AA34" s="888"/>
      <c r="AB34" s="968"/>
      <c r="AC34" s="968"/>
      <c r="AD34" s="968"/>
      <c r="AE34" s="889"/>
      <c r="AF34" s="416" t="s">
        <v>232</v>
      </c>
      <c r="AG34" s="448"/>
      <c r="AH34" s="445"/>
    </row>
    <row r="35" spans="1:34" ht="28" customHeight="1" x14ac:dyDescent="0.2">
      <c r="A35" s="199"/>
      <c r="B35" s="962"/>
      <c r="C35" s="384"/>
      <c r="D35" s="392">
        <v>27</v>
      </c>
      <c r="E35" s="935" t="s">
        <v>397</v>
      </c>
      <c r="F35" s="936"/>
      <c r="G35" s="936"/>
      <c r="H35" s="936"/>
      <c r="I35" s="936"/>
      <c r="J35" s="936"/>
      <c r="K35" s="936"/>
      <c r="L35" s="936"/>
      <c r="M35" s="936"/>
      <c r="N35" s="936"/>
      <c r="O35" s="936"/>
      <c r="P35" s="936"/>
      <c r="Q35" s="936"/>
      <c r="R35" s="936"/>
      <c r="S35" s="936"/>
      <c r="T35" s="936"/>
      <c r="U35" s="936"/>
      <c r="V35" s="936"/>
      <c r="W35" s="936"/>
      <c r="X35" s="936"/>
      <c r="Y35" s="937"/>
      <c r="Z35" s="414">
        <v>910</v>
      </c>
      <c r="AA35" s="888"/>
      <c r="AB35" s="968"/>
      <c r="AC35" s="968"/>
      <c r="AD35" s="968"/>
      <c r="AE35" s="889"/>
      <c r="AF35" s="416" t="s">
        <v>232</v>
      </c>
      <c r="AG35" s="448"/>
      <c r="AH35" s="445"/>
    </row>
    <row r="36" spans="1:34" ht="28" customHeight="1" x14ac:dyDescent="0.2">
      <c r="A36" s="199"/>
      <c r="B36" s="962"/>
      <c r="C36" s="385"/>
      <c r="D36" s="392">
        <v>28</v>
      </c>
      <c r="E36" s="900" t="s">
        <v>398</v>
      </c>
      <c r="F36" s="987"/>
      <c r="G36" s="987"/>
      <c r="H36" s="987"/>
      <c r="I36" s="987"/>
      <c r="J36" s="987"/>
      <c r="K36" s="987"/>
      <c r="L36" s="987"/>
      <c r="M36" s="987"/>
      <c r="N36" s="987"/>
      <c r="O36" s="987"/>
      <c r="P36" s="987"/>
      <c r="Q36" s="987"/>
      <c r="R36" s="987"/>
      <c r="S36" s="987"/>
      <c r="T36" s="987"/>
      <c r="U36" s="987"/>
      <c r="V36" s="987"/>
      <c r="W36" s="987"/>
      <c r="X36" s="987"/>
      <c r="Y36" s="988"/>
      <c r="Z36" s="414">
        <v>1036</v>
      </c>
      <c r="AA36" s="888"/>
      <c r="AB36" s="968"/>
      <c r="AC36" s="968"/>
      <c r="AD36" s="968"/>
      <c r="AE36" s="889"/>
      <c r="AF36" s="437" t="s">
        <v>237</v>
      </c>
      <c r="AG36" s="448"/>
      <c r="AH36" s="445"/>
    </row>
    <row r="37" spans="1:34" ht="28" customHeight="1" x14ac:dyDescent="0.2">
      <c r="A37" s="199"/>
      <c r="B37" s="962"/>
      <c r="C37" s="989" t="s">
        <v>399</v>
      </c>
      <c r="D37" s="392">
        <v>29</v>
      </c>
      <c r="E37" s="992" t="s">
        <v>400</v>
      </c>
      <c r="F37" s="993"/>
      <c r="G37" s="993"/>
      <c r="H37" s="993"/>
      <c r="I37" s="993"/>
      <c r="J37" s="993"/>
      <c r="K37" s="993"/>
      <c r="L37" s="993"/>
      <c r="M37" s="993"/>
      <c r="N37" s="993"/>
      <c r="O37" s="993"/>
      <c r="P37" s="993"/>
      <c r="Q37" s="993"/>
      <c r="R37" s="993"/>
      <c r="S37" s="993"/>
      <c r="T37" s="993"/>
      <c r="U37" s="993"/>
      <c r="V37" s="993"/>
      <c r="W37" s="993"/>
      <c r="X37" s="993"/>
      <c r="Y37" s="994"/>
      <c r="Z37" s="414">
        <v>1101</v>
      </c>
      <c r="AA37" s="888"/>
      <c r="AB37" s="968"/>
      <c r="AC37" s="968"/>
      <c r="AD37" s="968"/>
      <c r="AE37" s="889"/>
      <c r="AF37" s="437" t="s">
        <v>237</v>
      </c>
      <c r="AG37" s="448"/>
      <c r="AH37" s="445"/>
    </row>
    <row r="38" spans="1:34" ht="28" customHeight="1" x14ac:dyDescent="0.2">
      <c r="A38" s="199"/>
      <c r="B38" s="962"/>
      <c r="C38" s="990"/>
      <c r="D38" s="446">
        <v>30</v>
      </c>
      <c r="E38" s="935" t="s">
        <v>401</v>
      </c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6"/>
      <c r="R38" s="936"/>
      <c r="S38" s="936"/>
      <c r="T38" s="936"/>
      <c r="U38" s="936"/>
      <c r="V38" s="936"/>
      <c r="W38" s="936"/>
      <c r="X38" s="936"/>
      <c r="Y38" s="937"/>
      <c r="Z38" s="414">
        <v>135</v>
      </c>
      <c r="AA38" s="888"/>
      <c r="AB38" s="968"/>
      <c r="AC38" s="968"/>
      <c r="AD38" s="968"/>
      <c r="AE38" s="889"/>
      <c r="AF38" s="437" t="s">
        <v>237</v>
      </c>
      <c r="AG38" s="448"/>
      <c r="AH38" s="445"/>
    </row>
    <row r="39" spans="1:34" ht="28" customHeight="1" x14ac:dyDescent="0.2">
      <c r="A39" s="199"/>
      <c r="B39" s="962"/>
      <c r="C39" s="990"/>
      <c r="D39" s="392">
        <v>31</v>
      </c>
      <c r="E39" s="935" t="s">
        <v>402</v>
      </c>
      <c r="F39" s="936"/>
      <c r="G39" s="936"/>
      <c r="H39" s="936"/>
      <c r="I39" s="936"/>
      <c r="J39" s="936"/>
      <c r="K39" s="936"/>
      <c r="L39" s="936"/>
      <c r="M39" s="936"/>
      <c r="N39" s="936"/>
      <c r="O39" s="936"/>
      <c r="P39" s="936"/>
      <c r="Q39" s="936"/>
      <c r="R39" s="936"/>
      <c r="S39" s="936"/>
      <c r="T39" s="936"/>
      <c r="U39" s="936"/>
      <c r="V39" s="936"/>
      <c r="W39" s="936"/>
      <c r="X39" s="936"/>
      <c r="Y39" s="937"/>
      <c r="Z39" s="414">
        <v>136</v>
      </c>
      <c r="AA39" s="888"/>
      <c r="AB39" s="968"/>
      <c r="AC39" s="968"/>
      <c r="AD39" s="968"/>
      <c r="AE39" s="889"/>
      <c r="AF39" s="437" t="s">
        <v>237</v>
      </c>
      <c r="AG39" s="448"/>
      <c r="AH39" s="445"/>
    </row>
    <row r="40" spans="1:34" ht="28" customHeight="1" x14ac:dyDescent="0.2">
      <c r="A40" s="199"/>
      <c r="B40" s="962"/>
      <c r="C40" s="990"/>
      <c r="D40" s="446">
        <v>32</v>
      </c>
      <c r="E40" s="935" t="s">
        <v>403</v>
      </c>
      <c r="F40" s="936"/>
      <c r="G40" s="936"/>
      <c r="H40" s="936"/>
      <c r="I40" s="936"/>
      <c r="J40" s="936"/>
      <c r="K40" s="936"/>
      <c r="L40" s="936"/>
      <c r="M40" s="936"/>
      <c r="N40" s="936"/>
      <c r="O40" s="936"/>
      <c r="P40" s="936"/>
      <c r="Q40" s="936"/>
      <c r="R40" s="936"/>
      <c r="S40" s="936"/>
      <c r="T40" s="936"/>
      <c r="U40" s="936"/>
      <c r="V40" s="936"/>
      <c r="W40" s="936"/>
      <c r="X40" s="936"/>
      <c r="Y40" s="937"/>
      <c r="Z40" s="414">
        <v>176</v>
      </c>
      <c r="AA40" s="888"/>
      <c r="AB40" s="968"/>
      <c r="AC40" s="968"/>
      <c r="AD40" s="968"/>
      <c r="AE40" s="889"/>
      <c r="AF40" s="437" t="s">
        <v>237</v>
      </c>
      <c r="AG40" s="448"/>
      <c r="AH40" s="445"/>
    </row>
    <row r="41" spans="1:34" ht="28" customHeight="1" x14ac:dyDescent="0.2">
      <c r="A41" s="199"/>
      <c r="B41" s="962"/>
      <c r="C41" s="990"/>
      <c r="D41" s="392">
        <v>33</v>
      </c>
      <c r="E41" s="935" t="s">
        <v>404</v>
      </c>
      <c r="F41" s="936"/>
      <c r="G41" s="936"/>
      <c r="H41" s="936"/>
      <c r="I41" s="936"/>
      <c r="J41" s="936"/>
      <c r="K41" s="936"/>
      <c r="L41" s="936"/>
      <c r="M41" s="936"/>
      <c r="N41" s="936"/>
      <c r="O41" s="936"/>
      <c r="P41" s="936"/>
      <c r="Q41" s="936"/>
      <c r="R41" s="936"/>
      <c r="S41" s="936"/>
      <c r="T41" s="936"/>
      <c r="U41" s="936"/>
      <c r="V41" s="936"/>
      <c r="W41" s="936"/>
      <c r="X41" s="936"/>
      <c r="Y41" s="937"/>
      <c r="Z41" s="414">
        <v>752</v>
      </c>
      <c r="AA41" s="888"/>
      <c r="AB41" s="968"/>
      <c r="AC41" s="968"/>
      <c r="AD41" s="968"/>
      <c r="AE41" s="889"/>
      <c r="AF41" s="437" t="s">
        <v>237</v>
      </c>
      <c r="AG41" s="448"/>
      <c r="AH41" s="445"/>
    </row>
    <row r="42" spans="1:34" ht="28" customHeight="1" x14ac:dyDescent="0.2">
      <c r="A42" s="199"/>
      <c r="B42" s="962"/>
      <c r="C42" s="990"/>
      <c r="D42" s="446">
        <v>34</v>
      </c>
      <c r="E42" s="935" t="s">
        <v>405</v>
      </c>
      <c r="F42" s="936"/>
      <c r="G42" s="936"/>
      <c r="H42" s="936"/>
      <c r="I42" s="936"/>
      <c r="J42" s="936"/>
      <c r="K42" s="936"/>
      <c r="L42" s="936"/>
      <c r="M42" s="936"/>
      <c r="N42" s="936"/>
      <c r="O42" s="936"/>
      <c r="P42" s="936"/>
      <c r="Q42" s="936"/>
      <c r="R42" s="936"/>
      <c r="S42" s="936"/>
      <c r="T42" s="936"/>
      <c r="U42" s="936"/>
      <c r="V42" s="936"/>
      <c r="W42" s="936"/>
      <c r="X42" s="936"/>
      <c r="Y42" s="937"/>
      <c r="Z42" s="414">
        <v>608</v>
      </c>
      <c r="AA42" s="888"/>
      <c r="AB42" s="968"/>
      <c r="AC42" s="968"/>
      <c r="AD42" s="968"/>
      <c r="AE42" s="889"/>
      <c r="AF42" s="437" t="s">
        <v>237</v>
      </c>
      <c r="AG42" s="448"/>
      <c r="AH42" s="445"/>
    </row>
    <row r="43" spans="1:34" ht="28" customHeight="1" x14ac:dyDescent="0.2">
      <c r="A43" s="199"/>
      <c r="B43" s="962"/>
      <c r="C43" s="990"/>
      <c r="D43" s="446">
        <v>35</v>
      </c>
      <c r="E43" s="900" t="s">
        <v>406</v>
      </c>
      <c r="F43" s="901"/>
      <c r="G43" s="901"/>
      <c r="H43" s="901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38"/>
      <c r="Z43" s="414">
        <v>1636</v>
      </c>
      <c r="AA43" s="888"/>
      <c r="AB43" s="968"/>
      <c r="AC43" s="968"/>
      <c r="AD43" s="968"/>
      <c r="AE43" s="889"/>
      <c r="AF43" s="437" t="s">
        <v>237</v>
      </c>
      <c r="AG43" s="449"/>
      <c r="AH43" s="445"/>
    </row>
    <row r="44" spans="1:34" ht="28" customHeight="1" x14ac:dyDescent="0.2">
      <c r="A44" s="199"/>
      <c r="B44" s="962"/>
      <c r="C44" s="990"/>
      <c r="D44" s="446">
        <v>36</v>
      </c>
      <c r="E44" s="935" t="s">
        <v>407</v>
      </c>
      <c r="F44" s="936"/>
      <c r="G44" s="936"/>
      <c r="H44" s="936"/>
      <c r="I44" s="936"/>
      <c r="J44" s="936"/>
      <c r="K44" s="936"/>
      <c r="L44" s="936"/>
      <c r="M44" s="936"/>
      <c r="N44" s="936"/>
      <c r="O44" s="936"/>
      <c r="P44" s="936"/>
      <c r="Q44" s="936"/>
      <c r="R44" s="936"/>
      <c r="S44" s="936"/>
      <c r="T44" s="936"/>
      <c r="U44" s="936"/>
      <c r="V44" s="936"/>
      <c r="W44" s="936"/>
      <c r="X44" s="936"/>
      <c r="Y44" s="937"/>
      <c r="Z44" s="414">
        <v>1637</v>
      </c>
      <c r="AA44" s="888"/>
      <c r="AB44" s="968"/>
      <c r="AC44" s="968"/>
      <c r="AD44" s="968"/>
      <c r="AE44" s="889"/>
      <c r="AF44" s="437" t="s">
        <v>237</v>
      </c>
      <c r="AG44" s="449"/>
      <c r="AH44" s="445"/>
    </row>
    <row r="45" spans="1:34" ht="28" customHeight="1" x14ac:dyDescent="0.2">
      <c r="A45" s="199"/>
      <c r="B45" s="962"/>
      <c r="C45" s="990"/>
      <c r="D45" s="446">
        <v>37</v>
      </c>
      <c r="E45" s="935" t="s">
        <v>408</v>
      </c>
      <c r="F45" s="936"/>
      <c r="G45" s="936"/>
      <c r="H45" s="936"/>
      <c r="I45" s="936"/>
      <c r="J45" s="936"/>
      <c r="K45" s="936"/>
      <c r="L45" s="936"/>
      <c r="M45" s="936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6"/>
      <c r="Y45" s="937"/>
      <c r="Z45" s="414">
        <v>1638</v>
      </c>
      <c r="AA45" s="888"/>
      <c r="AB45" s="968"/>
      <c r="AC45" s="968"/>
      <c r="AD45" s="968"/>
      <c r="AE45" s="889"/>
      <c r="AF45" s="437" t="s">
        <v>237</v>
      </c>
      <c r="AG45" s="449"/>
      <c r="AH45" s="445"/>
    </row>
    <row r="46" spans="1:34" ht="28" customHeight="1" x14ac:dyDescent="0.2">
      <c r="A46" s="199"/>
      <c r="B46" s="962"/>
      <c r="C46" s="990"/>
      <c r="D46" s="392">
        <v>38</v>
      </c>
      <c r="E46" s="935" t="s">
        <v>409</v>
      </c>
      <c r="F46" s="936"/>
      <c r="G46" s="936"/>
      <c r="H46" s="936"/>
      <c r="I46" s="936"/>
      <c r="J46" s="936"/>
      <c r="K46" s="936"/>
      <c r="L46" s="936"/>
      <c r="M46" s="936"/>
      <c r="N46" s="936"/>
      <c r="O46" s="936"/>
      <c r="P46" s="936"/>
      <c r="Q46" s="936"/>
      <c r="R46" s="936"/>
      <c r="S46" s="936"/>
      <c r="T46" s="936"/>
      <c r="U46" s="936"/>
      <c r="V46" s="936"/>
      <c r="W46" s="936"/>
      <c r="X46" s="936"/>
      <c r="Y46" s="937"/>
      <c r="Z46" s="414">
        <v>895</v>
      </c>
      <c r="AA46" s="888"/>
      <c r="AB46" s="968"/>
      <c r="AC46" s="968"/>
      <c r="AD46" s="968"/>
      <c r="AE46" s="889"/>
      <c r="AF46" s="437" t="s">
        <v>237</v>
      </c>
      <c r="AG46" s="448"/>
      <c r="AH46" s="445"/>
    </row>
    <row r="47" spans="1:34" ht="28" customHeight="1" x14ac:dyDescent="0.2">
      <c r="A47" s="199"/>
      <c r="B47" s="962"/>
      <c r="C47" s="990"/>
      <c r="D47" s="446">
        <v>39</v>
      </c>
      <c r="E47" s="935" t="s">
        <v>410</v>
      </c>
      <c r="F47" s="936"/>
      <c r="G47" s="936"/>
      <c r="H47" s="936"/>
      <c r="I47" s="936"/>
      <c r="J47" s="936"/>
      <c r="K47" s="936"/>
      <c r="L47" s="936"/>
      <c r="M47" s="936"/>
      <c r="N47" s="936"/>
      <c r="O47" s="936"/>
      <c r="P47" s="936"/>
      <c r="Q47" s="936"/>
      <c r="R47" s="936"/>
      <c r="S47" s="936"/>
      <c r="T47" s="936"/>
      <c r="U47" s="936"/>
      <c r="V47" s="936"/>
      <c r="W47" s="936"/>
      <c r="X47" s="936"/>
      <c r="Y47" s="937"/>
      <c r="Z47" s="414">
        <v>867</v>
      </c>
      <c r="AA47" s="888"/>
      <c r="AB47" s="968"/>
      <c r="AC47" s="968"/>
      <c r="AD47" s="968"/>
      <c r="AE47" s="889"/>
      <c r="AF47" s="437" t="s">
        <v>237</v>
      </c>
      <c r="AG47" s="448"/>
      <c r="AH47" s="445"/>
    </row>
    <row r="48" spans="1:34" ht="28" customHeight="1" x14ac:dyDescent="0.2">
      <c r="A48" s="199"/>
      <c r="B48" s="962"/>
      <c r="C48" s="990"/>
      <c r="D48" s="392">
        <v>40</v>
      </c>
      <c r="E48" s="935" t="s">
        <v>411</v>
      </c>
      <c r="F48" s="936"/>
      <c r="G48" s="936"/>
      <c r="H48" s="936"/>
      <c r="I48" s="936"/>
      <c r="J48" s="936"/>
      <c r="K48" s="936"/>
      <c r="L48" s="936"/>
      <c r="M48" s="936"/>
      <c r="N48" s="936"/>
      <c r="O48" s="936"/>
      <c r="P48" s="936"/>
      <c r="Q48" s="936"/>
      <c r="R48" s="936"/>
      <c r="S48" s="936"/>
      <c r="T48" s="936"/>
      <c r="U48" s="936"/>
      <c r="V48" s="936"/>
      <c r="W48" s="936"/>
      <c r="X48" s="936"/>
      <c r="Y48" s="937"/>
      <c r="Z48" s="414">
        <v>609</v>
      </c>
      <c r="AA48" s="888"/>
      <c r="AB48" s="968"/>
      <c r="AC48" s="968"/>
      <c r="AD48" s="968"/>
      <c r="AE48" s="889"/>
      <c r="AF48" s="437" t="s">
        <v>237</v>
      </c>
      <c r="AG48" s="448"/>
      <c r="AH48" s="445"/>
    </row>
    <row r="49" spans="1:34" ht="28" customHeight="1" x14ac:dyDescent="0.2">
      <c r="A49" s="199"/>
      <c r="B49" s="962"/>
      <c r="C49" s="990"/>
      <c r="D49" s="446">
        <v>41</v>
      </c>
      <c r="E49" s="935" t="s">
        <v>412</v>
      </c>
      <c r="F49" s="936"/>
      <c r="G49" s="936"/>
      <c r="H49" s="936"/>
      <c r="I49" s="936"/>
      <c r="J49" s="936"/>
      <c r="K49" s="936"/>
      <c r="L49" s="936"/>
      <c r="M49" s="936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6"/>
      <c r="Y49" s="937"/>
      <c r="Z49" s="414">
        <v>1639</v>
      </c>
      <c r="AA49" s="888"/>
      <c r="AB49" s="968"/>
      <c r="AC49" s="968"/>
      <c r="AD49" s="968"/>
      <c r="AE49" s="889"/>
      <c r="AF49" s="437" t="s">
        <v>237</v>
      </c>
      <c r="AG49" s="449"/>
      <c r="AH49" s="445"/>
    </row>
    <row r="50" spans="1:34" ht="28" customHeight="1" x14ac:dyDescent="0.2">
      <c r="A50" s="199"/>
      <c r="B50" s="962"/>
      <c r="C50" s="990"/>
      <c r="D50" s="446">
        <v>42</v>
      </c>
      <c r="E50" s="935" t="s">
        <v>413</v>
      </c>
      <c r="F50" s="936"/>
      <c r="G50" s="936"/>
      <c r="H50" s="936"/>
      <c r="I50" s="936"/>
      <c r="J50" s="936"/>
      <c r="K50" s="936"/>
      <c r="L50" s="936"/>
      <c r="M50" s="936"/>
      <c r="N50" s="936"/>
      <c r="O50" s="936"/>
      <c r="P50" s="936"/>
      <c r="Q50" s="936"/>
      <c r="R50" s="936"/>
      <c r="S50" s="936"/>
      <c r="T50" s="936"/>
      <c r="U50" s="936"/>
      <c r="V50" s="936"/>
      <c r="W50" s="936"/>
      <c r="X50" s="936"/>
      <c r="Y50" s="937"/>
      <c r="Z50" s="414">
        <v>1018</v>
      </c>
      <c r="AA50" s="888"/>
      <c r="AB50" s="968"/>
      <c r="AC50" s="968"/>
      <c r="AD50" s="968"/>
      <c r="AE50" s="889"/>
      <c r="AF50" s="437" t="s">
        <v>237</v>
      </c>
      <c r="AG50" s="448"/>
      <c r="AH50" s="445"/>
    </row>
    <row r="51" spans="1:34" ht="28" customHeight="1" x14ac:dyDescent="0.2">
      <c r="A51" s="199"/>
      <c r="B51" s="962"/>
      <c r="C51" s="990"/>
      <c r="D51" s="392">
        <v>43</v>
      </c>
      <c r="E51" s="935" t="s">
        <v>414</v>
      </c>
      <c r="F51" s="936"/>
      <c r="G51" s="936"/>
      <c r="H51" s="936"/>
      <c r="I51" s="936"/>
      <c r="J51" s="936"/>
      <c r="K51" s="936"/>
      <c r="L51" s="936"/>
      <c r="M51" s="936"/>
      <c r="N51" s="936"/>
      <c r="O51" s="936"/>
      <c r="P51" s="936"/>
      <c r="Q51" s="936"/>
      <c r="R51" s="936"/>
      <c r="S51" s="936"/>
      <c r="T51" s="936"/>
      <c r="U51" s="936"/>
      <c r="V51" s="936"/>
      <c r="W51" s="936"/>
      <c r="X51" s="936"/>
      <c r="Y51" s="937"/>
      <c r="Z51" s="414">
        <v>162</v>
      </c>
      <c r="AA51" s="888"/>
      <c r="AB51" s="968"/>
      <c r="AC51" s="968"/>
      <c r="AD51" s="968"/>
      <c r="AE51" s="889"/>
      <c r="AF51" s="437" t="s">
        <v>237</v>
      </c>
      <c r="AG51" s="448"/>
      <c r="AH51" s="445"/>
    </row>
    <row r="52" spans="1:34" ht="28" customHeight="1" x14ac:dyDescent="0.2">
      <c r="A52" s="199"/>
      <c r="B52" s="962"/>
      <c r="C52" s="990"/>
      <c r="D52" s="446">
        <v>44</v>
      </c>
      <c r="E52" s="900" t="s">
        <v>415</v>
      </c>
      <c r="F52" s="901"/>
      <c r="G52" s="901"/>
      <c r="H52" s="901"/>
      <c r="I52" s="901"/>
      <c r="J52" s="901"/>
      <c r="K52" s="901"/>
      <c r="L52" s="901"/>
      <c r="M52" s="901"/>
      <c r="N52" s="901"/>
      <c r="O52" s="901"/>
      <c r="P52" s="901"/>
      <c r="Q52" s="901"/>
      <c r="R52" s="901"/>
      <c r="S52" s="901"/>
      <c r="T52" s="901"/>
      <c r="U52" s="901"/>
      <c r="V52" s="901"/>
      <c r="W52" s="901"/>
      <c r="X52" s="901"/>
      <c r="Y52" s="938"/>
      <c r="Z52" s="414">
        <v>174</v>
      </c>
      <c r="AA52" s="888"/>
      <c r="AB52" s="968"/>
      <c r="AC52" s="968"/>
      <c r="AD52" s="968"/>
      <c r="AE52" s="889"/>
      <c r="AF52" s="437" t="s">
        <v>237</v>
      </c>
      <c r="AG52" s="448"/>
      <c r="AH52" s="445"/>
    </row>
    <row r="53" spans="1:34" ht="28" customHeight="1" x14ac:dyDescent="0.2">
      <c r="A53" s="199"/>
      <c r="B53" s="962"/>
      <c r="C53" s="990"/>
      <c r="D53" s="392">
        <v>45</v>
      </c>
      <c r="E53" s="935" t="s">
        <v>416</v>
      </c>
      <c r="F53" s="936"/>
      <c r="G53" s="936"/>
      <c r="H53" s="936"/>
      <c r="I53" s="936"/>
      <c r="J53" s="936"/>
      <c r="K53" s="936"/>
      <c r="L53" s="936"/>
      <c r="M53" s="936"/>
      <c r="N53" s="936"/>
      <c r="O53" s="936"/>
      <c r="P53" s="936"/>
      <c r="Q53" s="936"/>
      <c r="R53" s="936"/>
      <c r="S53" s="936"/>
      <c r="T53" s="936"/>
      <c r="U53" s="936"/>
      <c r="V53" s="936"/>
      <c r="W53" s="936"/>
      <c r="X53" s="936"/>
      <c r="Y53" s="937"/>
      <c r="Z53" s="414">
        <v>610</v>
      </c>
      <c r="AA53" s="888"/>
      <c r="AB53" s="968"/>
      <c r="AC53" s="968"/>
      <c r="AD53" s="968"/>
      <c r="AE53" s="889"/>
      <c r="AF53" s="437" t="s">
        <v>237</v>
      </c>
      <c r="AG53" s="448"/>
      <c r="AH53" s="445"/>
    </row>
    <row r="54" spans="1:34" ht="28" customHeight="1" x14ac:dyDescent="0.2">
      <c r="A54" s="199"/>
      <c r="B54" s="962"/>
      <c r="C54" s="990"/>
      <c r="D54" s="446">
        <v>46</v>
      </c>
      <c r="E54" s="935" t="s">
        <v>417</v>
      </c>
      <c r="F54" s="936"/>
      <c r="G54" s="936"/>
      <c r="H54" s="936"/>
      <c r="I54" s="936"/>
      <c r="J54" s="936"/>
      <c r="K54" s="936"/>
      <c r="L54" s="936"/>
      <c r="M54" s="936"/>
      <c r="N54" s="936"/>
      <c r="O54" s="936"/>
      <c r="P54" s="936"/>
      <c r="Q54" s="936"/>
      <c r="R54" s="936"/>
      <c r="S54" s="936"/>
      <c r="T54" s="936"/>
      <c r="U54" s="936"/>
      <c r="V54" s="936"/>
      <c r="W54" s="936"/>
      <c r="X54" s="936"/>
      <c r="Y54" s="937"/>
      <c r="Z54" s="414">
        <v>746</v>
      </c>
      <c r="AA54" s="888"/>
      <c r="AB54" s="968"/>
      <c r="AC54" s="968"/>
      <c r="AD54" s="968"/>
      <c r="AE54" s="889"/>
      <c r="AF54" s="437" t="s">
        <v>237</v>
      </c>
      <c r="AG54" s="448"/>
      <c r="AH54" s="445"/>
    </row>
    <row r="55" spans="1:34" ht="28" customHeight="1" x14ac:dyDescent="0.2">
      <c r="A55" s="199"/>
      <c r="B55" s="962"/>
      <c r="C55" s="990"/>
      <c r="D55" s="392">
        <v>47</v>
      </c>
      <c r="E55" s="935" t="s">
        <v>418</v>
      </c>
      <c r="F55" s="936"/>
      <c r="G55" s="936"/>
      <c r="H55" s="936"/>
      <c r="I55" s="936"/>
      <c r="J55" s="936"/>
      <c r="K55" s="936"/>
      <c r="L55" s="936"/>
      <c r="M55" s="936"/>
      <c r="N55" s="936"/>
      <c r="O55" s="936"/>
      <c r="P55" s="936"/>
      <c r="Q55" s="936"/>
      <c r="R55" s="936"/>
      <c r="S55" s="936"/>
      <c r="T55" s="936"/>
      <c r="U55" s="936"/>
      <c r="V55" s="936"/>
      <c r="W55" s="936"/>
      <c r="X55" s="936"/>
      <c r="Y55" s="937"/>
      <c r="Z55" s="414">
        <v>866</v>
      </c>
      <c r="AA55" s="888"/>
      <c r="AB55" s="968"/>
      <c r="AC55" s="968"/>
      <c r="AD55" s="968"/>
      <c r="AE55" s="889"/>
      <c r="AF55" s="437" t="s">
        <v>237</v>
      </c>
      <c r="AG55" s="448"/>
      <c r="AH55" s="445"/>
    </row>
    <row r="56" spans="1:34" ht="28" customHeight="1" x14ac:dyDescent="0.2">
      <c r="A56" s="199"/>
      <c r="B56" s="962"/>
      <c r="C56" s="991"/>
      <c r="D56" s="446">
        <v>48</v>
      </c>
      <c r="E56" s="935" t="s">
        <v>419</v>
      </c>
      <c r="F56" s="936"/>
      <c r="G56" s="936"/>
      <c r="H56" s="936"/>
      <c r="I56" s="936"/>
      <c r="J56" s="936"/>
      <c r="K56" s="936"/>
      <c r="L56" s="936"/>
      <c r="M56" s="936"/>
      <c r="N56" s="936"/>
      <c r="O56" s="936"/>
      <c r="P56" s="936"/>
      <c r="Q56" s="936"/>
      <c r="R56" s="936"/>
      <c r="S56" s="936"/>
      <c r="T56" s="936"/>
      <c r="U56" s="936"/>
      <c r="V56" s="936"/>
      <c r="W56" s="936"/>
      <c r="X56" s="936"/>
      <c r="Y56" s="937"/>
      <c r="Z56" s="414">
        <v>607</v>
      </c>
      <c r="AA56" s="888"/>
      <c r="AB56" s="968"/>
      <c r="AC56" s="968"/>
      <c r="AD56" s="968"/>
      <c r="AE56" s="889"/>
      <c r="AF56" s="437" t="s">
        <v>237</v>
      </c>
      <c r="AG56" s="448"/>
      <c r="AH56" s="445"/>
    </row>
    <row r="57" spans="1:34" ht="28" customHeight="1" thickBot="1" x14ac:dyDescent="0.25">
      <c r="A57" s="199"/>
      <c r="B57" s="963"/>
      <c r="C57" s="386"/>
      <c r="D57" s="399">
        <v>49</v>
      </c>
      <c r="E57" s="995" t="s">
        <v>420</v>
      </c>
      <c r="F57" s="996"/>
      <c r="G57" s="996"/>
      <c r="H57" s="996"/>
      <c r="I57" s="996"/>
      <c r="J57" s="996"/>
      <c r="K57" s="996"/>
      <c r="L57" s="996"/>
      <c r="M57" s="996"/>
      <c r="N57" s="996"/>
      <c r="O57" s="996"/>
      <c r="P57" s="996"/>
      <c r="Q57" s="996"/>
      <c r="R57" s="996"/>
      <c r="S57" s="996"/>
      <c r="T57" s="996"/>
      <c r="U57" s="996"/>
      <c r="V57" s="996"/>
      <c r="W57" s="996"/>
      <c r="X57" s="996"/>
      <c r="Y57" s="997"/>
      <c r="Z57" s="438">
        <v>304</v>
      </c>
      <c r="AA57" s="888"/>
      <c r="AB57" s="968"/>
      <c r="AC57" s="968"/>
      <c r="AD57" s="968"/>
      <c r="AE57" s="889"/>
      <c r="AF57" s="450" t="s">
        <v>252</v>
      </c>
      <c r="AG57" s="451"/>
      <c r="AH57" s="452"/>
    </row>
    <row r="58" spans="1:34" ht="28" customHeight="1" x14ac:dyDescent="0.2">
      <c r="A58" s="199"/>
      <c r="B58" s="893" t="s">
        <v>421</v>
      </c>
      <c r="C58" s="453"/>
      <c r="D58" s="454">
        <v>50</v>
      </c>
      <c r="E58" s="1027" t="s">
        <v>422</v>
      </c>
      <c r="F58" s="1028"/>
      <c r="G58" s="1028"/>
      <c r="H58" s="1028"/>
      <c r="I58" s="1028"/>
      <c r="J58" s="1028"/>
      <c r="K58" s="1028"/>
      <c r="L58" s="1028"/>
      <c r="M58" s="1028"/>
      <c r="N58" s="1028"/>
      <c r="O58" s="1028"/>
      <c r="P58" s="1028"/>
      <c r="Q58" s="1028"/>
      <c r="R58" s="1028"/>
      <c r="S58" s="1028"/>
      <c r="T58" s="1029"/>
      <c r="U58" s="383"/>
      <c r="V58" s="1025" t="s">
        <v>423</v>
      </c>
      <c r="W58" s="1023"/>
      <c r="X58" s="1023"/>
      <c r="Y58" s="1024"/>
      <c r="Z58" s="455"/>
      <c r="AA58" s="862" t="s">
        <v>424</v>
      </c>
      <c r="AB58" s="863"/>
      <c r="AC58" s="863"/>
      <c r="AD58" s="863"/>
      <c r="AE58" s="864"/>
      <c r="AF58" s="456">
        <v>31</v>
      </c>
      <c r="AG58" s="457"/>
      <c r="AH58" s="458" t="s">
        <v>232</v>
      </c>
    </row>
    <row r="59" spans="1:34" ht="28" customHeight="1" x14ac:dyDescent="0.2">
      <c r="A59" s="199"/>
      <c r="B59" s="894"/>
      <c r="C59" s="991" t="s">
        <v>425</v>
      </c>
      <c r="D59" s="392">
        <v>51</v>
      </c>
      <c r="E59" s="900" t="s">
        <v>426</v>
      </c>
      <c r="F59" s="901"/>
      <c r="G59" s="901"/>
      <c r="H59" s="901"/>
      <c r="I59" s="901"/>
      <c r="J59" s="901"/>
      <c r="K59" s="901"/>
      <c r="L59" s="901"/>
      <c r="M59" s="901"/>
      <c r="N59" s="901"/>
      <c r="O59" s="901"/>
      <c r="P59" s="901"/>
      <c r="Q59" s="901"/>
      <c r="R59" s="901"/>
      <c r="S59" s="901"/>
      <c r="T59" s="938"/>
      <c r="U59" s="414">
        <v>18</v>
      </c>
      <c r="V59" s="940"/>
      <c r="W59" s="941"/>
      <c r="X59" s="941"/>
      <c r="Y59" s="942"/>
      <c r="Z59" s="414">
        <v>19</v>
      </c>
      <c r="AA59" s="931"/>
      <c r="AB59" s="998"/>
      <c r="AC59" s="998"/>
      <c r="AD59" s="998"/>
      <c r="AE59" s="932"/>
      <c r="AF59" s="459">
        <v>20</v>
      </c>
      <c r="AG59" s="426">
        <f>V59*25%</f>
        <v>0</v>
      </c>
      <c r="AH59" s="416" t="s">
        <v>232</v>
      </c>
    </row>
    <row r="60" spans="1:34" ht="28" customHeight="1" x14ac:dyDescent="0.2">
      <c r="A60" s="199"/>
      <c r="B60" s="894"/>
      <c r="C60" s="991"/>
      <c r="D60" s="392">
        <v>52</v>
      </c>
      <c r="E60" s="900" t="s">
        <v>427</v>
      </c>
      <c r="F60" s="901"/>
      <c r="G60" s="901"/>
      <c r="H60" s="901"/>
      <c r="I60" s="901"/>
      <c r="J60" s="901"/>
      <c r="K60" s="901"/>
      <c r="L60" s="901"/>
      <c r="M60" s="901"/>
      <c r="N60" s="901"/>
      <c r="O60" s="901"/>
      <c r="P60" s="901"/>
      <c r="Q60" s="901"/>
      <c r="R60" s="901"/>
      <c r="S60" s="901"/>
      <c r="T60" s="938"/>
      <c r="U60" s="414">
        <v>1109</v>
      </c>
      <c r="V60" s="1002">
        <f>'R.L.I'!H31</f>
        <v>0</v>
      </c>
      <c r="W60" s="1003"/>
      <c r="X60" s="1003"/>
      <c r="Y60" s="1004"/>
      <c r="Z60" s="414">
        <v>1111</v>
      </c>
      <c r="AA60" s="931"/>
      <c r="AB60" s="998"/>
      <c r="AC60" s="998"/>
      <c r="AD60" s="998"/>
      <c r="AE60" s="932"/>
      <c r="AF60" s="459">
        <v>1113</v>
      </c>
      <c r="AG60" s="554">
        <f>V60*27%</f>
        <v>0</v>
      </c>
      <c r="AH60" s="416" t="s">
        <v>232</v>
      </c>
    </row>
    <row r="61" spans="1:34" ht="28" customHeight="1" x14ac:dyDescent="0.2">
      <c r="A61" s="380"/>
      <c r="B61" s="894"/>
      <c r="C61" s="991"/>
      <c r="D61" s="392">
        <v>53</v>
      </c>
      <c r="E61" s="900" t="s">
        <v>428</v>
      </c>
      <c r="F61" s="901"/>
      <c r="G61" s="901"/>
      <c r="H61" s="901"/>
      <c r="I61" s="901"/>
      <c r="J61" s="901"/>
      <c r="K61" s="901"/>
      <c r="L61" s="901"/>
      <c r="M61" s="901"/>
      <c r="N61" s="901"/>
      <c r="O61" s="901"/>
      <c r="P61" s="901"/>
      <c r="Q61" s="901"/>
      <c r="R61" s="901"/>
      <c r="S61" s="901"/>
      <c r="T61" s="938"/>
      <c r="U61" s="414">
        <v>1640</v>
      </c>
      <c r="V61" s="940"/>
      <c r="W61" s="941"/>
      <c r="X61" s="941"/>
      <c r="Y61" s="942"/>
      <c r="Z61" s="414">
        <v>1641</v>
      </c>
      <c r="AA61" s="931"/>
      <c r="AB61" s="998"/>
      <c r="AC61" s="998"/>
      <c r="AD61" s="998"/>
      <c r="AE61" s="932"/>
      <c r="AF61" s="459">
        <v>1642</v>
      </c>
      <c r="AG61" s="426"/>
      <c r="AH61" s="416" t="s">
        <v>232</v>
      </c>
    </row>
    <row r="62" spans="1:34" ht="28" customHeight="1" x14ac:dyDescent="0.2">
      <c r="A62" s="199"/>
      <c r="B62" s="894"/>
      <c r="C62" s="991"/>
      <c r="D62" s="392">
        <v>54</v>
      </c>
      <c r="E62" s="935" t="s">
        <v>429</v>
      </c>
      <c r="F62" s="936"/>
      <c r="G62" s="936"/>
      <c r="H62" s="936"/>
      <c r="I62" s="936"/>
      <c r="J62" s="936"/>
      <c r="K62" s="936"/>
      <c r="L62" s="936"/>
      <c r="M62" s="936"/>
      <c r="N62" s="936"/>
      <c r="O62" s="936"/>
      <c r="P62" s="936"/>
      <c r="Q62" s="936"/>
      <c r="R62" s="936"/>
      <c r="S62" s="936"/>
      <c r="T62" s="937"/>
      <c r="U62" s="414">
        <v>187</v>
      </c>
      <c r="V62" s="940"/>
      <c r="W62" s="941"/>
      <c r="X62" s="941"/>
      <c r="Y62" s="942"/>
      <c r="Z62" s="414">
        <v>188</v>
      </c>
      <c r="AA62" s="999"/>
      <c r="AB62" s="1000"/>
      <c r="AC62" s="1000"/>
      <c r="AD62" s="1000"/>
      <c r="AE62" s="1001"/>
      <c r="AF62" s="414">
        <v>189</v>
      </c>
      <c r="AG62" s="426"/>
      <c r="AH62" s="460" t="s">
        <v>232</v>
      </c>
    </row>
    <row r="63" spans="1:34" ht="28" customHeight="1" x14ac:dyDescent="0.2">
      <c r="A63" s="199"/>
      <c r="B63" s="894"/>
      <c r="C63" s="1030"/>
      <c r="D63" s="392">
        <v>55</v>
      </c>
      <c r="E63" s="935" t="s">
        <v>430</v>
      </c>
      <c r="F63" s="936"/>
      <c r="G63" s="936"/>
      <c r="H63" s="936"/>
      <c r="I63" s="936"/>
      <c r="J63" s="936"/>
      <c r="K63" s="936"/>
      <c r="L63" s="936"/>
      <c r="M63" s="936"/>
      <c r="N63" s="936"/>
      <c r="O63" s="936"/>
      <c r="P63" s="936"/>
      <c r="Q63" s="936"/>
      <c r="R63" s="936"/>
      <c r="S63" s="936"/>
      <c r="T63" s="937"/>
      <c r="U63" s="414">
        <v>1037</v>
      </c>
      <c r="V63" s="940"/>
      <c r="W63" s="941"/>
      <c r="X63" s="941"/>
      <c r="Y63" s="942"/>
      <c r="Z63" s="459">
        <v>1038</v>
      </c>
      <c r="AA63" s="931"/>
      <c r="AB63" s="998"/>
      <c r="AC63" s="998"/>
      <c r="AD63" s="998"/>
      <c r="AE63" s="932"/>
      <c r="AF63" s="414">
        <v>1039</v>
      </c>
      <c r="AG63" s="426"/>
      <c r="AH63" s="416" t="s">
        <v>232</v>
      </c>
    </row>
    <row r="64" spans="1:34" ht="28" customHeight="1" x14ac:dyDescent="0.2">
      <c r="A64" s="199"/>
      <c r="B64" s="894"/>
      <c r="C64" s="1030"/>
      <c r="D64" s="392">
        <v>56</v>
      </c>
      <c r="E64" s="900" t="s">
        <v>431</v>
      </c>
      <c r="F64" s="901"/>
      <c r="G64" s="901"/>
      <c r="H64" s="901"/>
      <c r="I64" s="901"/>
      <c r="J64" s="901"/>
      <c r="K64" s="901"/>
      <c r="L64" s="901"/>
      <c r="M64" s="901"/>
      <c r="N64" s="901"/>
      <c r="O64" s="901"/>
      <c r="P64" s="901"/>
      <c r="Q64" s="901"/>
      <c r="R64" s="901"/>
      <c r="S64" s="901"/>
      <c r="T64" s="938"/>
      <c r="U64" s="414">
        <v>77</v>
      </c>
      <c r="V64" s="940"/>
      <c r="W64" s="941"/>
      <c r="X64" s="941"/>
      <c r="Y64" s="942"/>
      <c r="Z64" s="414">
        <v>74</v>
      </c>
      <c r="AA64" s="931"/>
      <c r="AB64" s="998"/>
      <c r="AC64" s="998"/>
      <c r="AD64" s="998"/>
      <c r="AE64" s="932"/>
      <c r="AF64" s="414">
        <v>79</v>
      </c>
      <c r="AG64" s="426"/>
      <c r="AH64" s="416" t="s">
        <v>232</v>
      </c>
    </row>
    <row r="65" spans="1:34" ht="28" customHeight="1" x14ac:dyDescent="0.2">
      <c r="A65" s="199"/>
      <c r="B65" s="894"/>
      <c r="C65" s="1030"/>
      <c r="D65" s="392">
        <v>57</v>
      </c>
      <c r="E65" s="900" t="s">
        <v>432</v>
      </c>
      <c r="F65" s="901"/>
      <c r="G65" s="901"/>
      <c r="H65" s="901"/>
      <c r="I65" s="901"/>
      <c r="J65" s="901"/>
      <c r="K65" s="901"/>
      <c r="L65" s="901"/>
      <c r="M65" s="901"/>
      <c r="N65" s="901"/>
      <c r="O65" s="901"/>
      <c r="P65" s="901"/>
      <c r="Q65" s="901"/>
      <c r="R65" s="901"/>
      <c r="S65" s="901"/>
      <c r="T65" s="938"/>
      <c r="U65" s="414">
        <v>1040</v>
      </c>
      <c r="V65" s="940"/>
      <c r="W65" s="941"/>
      <c r="X65" s="941"/>
      <c r="Y65" s="942"/>
      <c r="Z65" s="461"/>
      <c r="AA65" s="1010"/>
      <c r="AB65" s="1010"/>
      <c r="AC65" s="1010"/>
      <c r="AD65" s="1010"/>
      <c r="AE65" s="1010"/>
      <c r="AF65" s="414">
        <v>1041</v>
      </c>
      <c r="AG65" s="426"/>
      <c r="AH65" s="416" t="s">
        <v>232</v>
      </c>
    </row>
    <row r="66" spans="1:34" ht="28" customHeight="1" x14ac:dyDescent="0.2">
      <c r="A66" s="199"/>
      <c r="B66" s="894"/>
      <c r="C66" s="1030"/>
      <c r="D66" s="392">
        <v>58</v>
      </c>
      <c r="E66" s="900" t="s">
        <v>433</v>
      </c>
      <c r="F66" s="901"/>
      <c r="G66" s="901"/>
      <c r="H66" s="901"/>
      <c r="I66" s="901"/>
      <c r="J66" s="901"/>
      <c r="K66" s="901"/>
      <c r="L66" s="901"/>
      <c r="M66" s="901"/>
      <c r="N66" s="901"/>
      <c r="O66" s="901"/>
      <c r="P66" s="901"/>
      <c r="Q66" s="901"/>
      <c r="R66" s="901"/>
      <c r="S66" s="901"/>
      <c r="T66" s="938"/>
      <c r="U66" s="461"/>
      <c r="V66" s="1011"/>
      <c r="W66" s="1012"/>
      <c r="X66" s="1012"/>
      <c r="Y66" s="1013"/>
      <c r="Z66" s="461"/>
      <c r="AA66" s="1010"/>
      <c r="AB66" s="1010"/>
      <c r="AC66" s="1010"/>
      <c r="AD66" s="1010"/>
      <c r="AE66" s="1010"/>
      <c r="AF66" s="414">
        <v>1042</v>
      </c>
      <c r="AG66" s="426"/>
      <c r="AH66" s="416" t="s">
        <v>232</v>
      </c>
    </row>
    <row r="67" spans="1:34" ht="28" customHeight="1" x14ac:dyDescent="0.2">
      <c r="A67" s="199"/>
      <c r="B67" s="894"/>
      <c r="C67" s="1030"/>
      <c r="D67" s="392">
        <v>59</v>
      </c>
      <c r="E67" s="900" t="s">
        <v>434</v>
      </c>
      <c r="F67" s="901"/>
      <c r="G67" s="901"/>
      <c r="H67" s="901"/>
      <c r="I67" s="901"/>
      <c r="J67" s="901"/>
      <c r="K67" s="901"/>
      <c r="L67" s="901"/>
      <c r="M67" s="901"/>
      <c r="N67" s="901"/>
      <c r="O67" s="901"/>
      <c r="P67" s="901"/>
      <c r="Q67" s="901"/>
      <c r="R67" s="901"/>
      <c r="S67" s="901"/>
      <c r="T67" s="938"/>
      <c r="U67" s="414">
        <v>824</v>
      </c>
      <c r="V67" s="1005"/>
      <c r="W67" s="1006"/>
      <c r="X67" s="1006"/>
      <c r="Y67" s="1007"/>
      <c r="Z67" s="461"/>
      <c r="AA67" s="1008"/>
      <c r="AB67" s="1008"/>
      <c r="AC67" s="1008"/>
      <c r="AD67" s="1008"/>
      <c r="AE67" s="1008"/>
      <c r="AF67" s="414">
        <v>825</v>
      </c>
      <c r="AG67" s="426"/>
      <c r="AH67" s="416" t="s">
        <v>232</v>
      </c>
    </row>
    <row r="68" spans="1:34" ht="28" customHeight="1" x14ac:dyDescent="0.2">
      <c r="A68" s="199"/>
      <c r="B68" s="894"/>
      <c r="C68" s="1030"/>
      <c r="D68" s="392">
        <v>60</v>
      </c>
      <c r="E68" s="900" t="s">
        <v>435</v>
      </c>
      <c r="F68" s="901"/>
      <c r="G68" s="901"/>
      <c r="H68" s="901"/>
      <c r="I68" s="901"/>
      <c r="J68" s="901"/>
      <c r="K68" s="901"/>
      <c r="L68" s="901"/>
      <c r="M68" s="901"/>
      <c r="N68" s="901"/>
      <c r="O68" s="901"/>
      <c r="P68" s="901"/>
      <c r="Q68" s="901"/>
      <c r="R68" s="901"/>
      <c r="S68" s="901"/>
      <c r="T68" s="938"/>
      <c r="U68" s="414">
        <v>1043</v>
      </c>
      <c r="V68" s="1005"/>
      <c r="W68" s="1006"/>
      <c r="X68" s="1006"/>
      <c r="Y68" s="1007"/>
      <c r="Z68" s="459">
        <v>1102</v>
      </c>
      <c r="AA68" s="1009"/>
      <c r="AB68" s="1009"/>
      <c r="AC68" s="1009"/>
      <c r="AD68" s="1009"/>
      <c r="AE68" s="1009"/>
      <c r="AF68" s="414">
        <v>1044</v>
      </c>
      <c r="AG68" s="426"/>
      <c r="AH68" s="416" t="s">
        <v>232</v>
      </c>
    </row>
    <row r="69" spans="1:34" ht="28" customHeight="1" x14ac:dyDescent="0.2">
      <c r="A69" s="199"/>
      <c r="B69" s="894"/>
      <c r="C69" s="1030"/>
      <c r="D69" s="392">
        <v>61</v>
      </c>
      <c r="E69" s="900" t="s">
        <v>436</v>
      </c>
      <c r="F69" s="901"/>
      <c r="G69" s="901"/>
      <c r="H69" s="901"/>
      <c r="I69" s="901"/>
      <c r="J69" s="901"/>
      <c r="K69" s="901"/>
      <c r="L69" s="901"/>
      <c r="M69" s="901"/>
      <c r="N69" s="901"/>
      <c r="O69" s="901"/>
      <c r="P69" s="901"/>
      <c r="Q69" s="901"/>
      <c r="R69" s="901"/>
      <c r="S69" s="901"/>
      <c r="T69" s="938"/>
      <c r="U69" s="414">
        <v>113</v>
      </c>
      <c r="V69" s="1005"/>
      <c r="W69" s="1006"/>
      <c r="X69" s="1006"/>
      <c r="Y69" s="1007"/>
      <c r="Z69" s="414">
        <v>1007</v>
      </c>
      <c r="AA69" s="1009"/>
      <c r="AB69" s="1009"/>
      <c r="AC69" s="1009"/>
      <c r="AD69" s="1009"/>
      <c r="AE69" s="1009"/>
      <c r="AF69" s="414">
        <v>114</v>
      </c>
      <c r="AG69" s="426"/>
      <c r="AH69" s="416" t="s">
        <v>232</v>
      </c>
    </row>
    <row r="70" spans="1:34" ht="28" customHeight="1" x14ac:dyDescent="0.2">
      <c r="A70" s="199"/>
      <c r="B70" s="894"/>
      <c r="C70" s="1030"/>
      <c r="D70" s="392">
        <v>62</v>
      </c>
      <c r="E70" s="900" t="s">
        <v>437</v>
      </c>
      <c r="F70" s="901"/>
      <c r="G70" s="901"/>
      <c r="H70" s="901"/>
      <c r="I70" s="901"/>
      <c r="J70" s="901"/>
      <c r="K70" s="901"/>
      <c r="L70" s="901"/>
      <c r="M70" s="901"/>
      <c r="N70" s="901"/>
      <c r="O70" s="901"/>
      <c r="P70" s="901"/>
      <c r="Q70" s="901"/>
      <c r="R70" s="901"/>
      <c r="S70" s="901"/>
      <c r="T70" s="938"/>
      <c r="U70" s="414">
        <v>908</v>
      </c>
      <c r="V70" s="1005"/>
      <c r="W70" s="1006"/>
      <c r="X70" s="1006"/>
      <c r="Y70" s="1007"/>
      <c r="Z70" s="461"/>
      <c r="AA70" s="1008"/>
      <c r="AB70" s="1008"/>
      <c r="AC70" s="1008"/>
      <c r="AD70" s="1008"/>
      <c r="AE70" s="1008"/>
      <c r="AF70" s="414">
        <v>909</v>
      </c>
      <c r="AG70" s="426"/>
      <c r="AH70" s="416" t="s">
        <v>232</v>
      </c>
    </row>
    <row r="71" spans="1:34" ht="28" customHeight="1" x14ac:dyDescent="0.2">
      <c r="A71" s="199"/>
      <c r="B71" s="894"/>
      <c r="C71" s="1030"/>
      <c r="D71" s="392">
        <v>63</v>
      </c>
      <c r="E71" s="900" t="s">
        <v>438</v>
      </c>
      <c r="F71" s="901"/>
      <c r="G71" s="901"/>
      <c r="H71" s="901"/>
      <c r="I71" s="901"/>
      <c r="J71" s="901"/>
      <c r="K71" s="901"/>
      <c r="L71" s="901"/>
      <c r="M71" s="901"/>
      <c r="N71" s="901"/>
      <c r="O71" s="901"/>
      <c r="P71" s="901"/>
      <c r="Q71" s="901"/>
      <c r="R71" s="901"/>
      <c r="S71" s="901"/>
      <c r="T71" s="938"/>
      <c r="U71" s="414">
        <v>951</v>
      </c>
      <c r="V71" s="1005"/>
      <c r="W71" s="1006"/>
      <c r="X71" s="1006"/>
      <c r="Y71" s="1007"/>
      <c r="Z71" s="461"/>
      <c r="AA71" s="1008"/>
      <c r="AB71" s="1008"/>
      <c r="AC71" s="1008"/>
      <c r="AD71" s="1008"/>
      <c r="AE71" s="1008"/>
      <c r="AF71" s="414">
        <v>952</v>
      </c>
      <c r="AG71" s="426"/>
      <c r="AH71" s="416" t="s">
        <v>232</v>
      </c>
    </row>
    <row r="72" spans="1:34" ht="28" customHeight="1" x14ac:dyDescent="0.2">
      <c r="A72" s="199"/>
      <c r="B72" s="894"/>
      <c r="C72" s="1030"/>
      <c r="D72" s="392">
        <v>64</v>
      </c>
      <c r="E72" s="900" t="s">
        <v>439</v>
      </c>
      <c r="F72" s="901"/>
      <c r="G72" s="901"/>
      <c r="H72" s="901"/>
      <c r="I72" s="901"/>
      <c r="J72" s="901"/>
      <c r="K72" s="901"/>
      <c r="L72" s="901"/>
      <c r="M72" s="901"/>
      <c r="N72" s="901"/>
      <c r="O72" s="901"/>
      <c r="P72" s="901"/>
      <c r="Q72" s="901"/>
      <c r="R72" s="901"/>
      <c r="S72" s="901"/>
      <c r="T72" s="938"/>
      <c r="U72" s="414">
        <v>753</v>
      </c>
      <c r="V72" s="1005"/>
      <c r="W72" s="1006"/>
      <c r="X72" s="1006"/>
      <c r="Y72" s="1007"/>
      <c r="Z72" s="414">
        <v>754</v>
      </c>
      <c r="AA72" s="1014"/>
      <c r="AB72" s="1014"/>
      <c r="AC72" s="1014"/>
      <c r="AD72" s="1014"/>
      <c r="AE72" s="1014"/>
      <c r="AF72" s="414">
        <v>755</v>
      </c>
      <c r="AG72" s="426"/>
      <c r="AH72" s="416" t="s">
        <v>232</v>
      </c>
    </row>
    <row r="73" spans="1:34" ht="28" customHeight="1" x14ac:dyDescent="0.2">
      <c r="A73" s="199"/>
      <c r="B73" s="894"/>
      <c r="C73" s="1030"/>
      <c r="D73" s="392">
        <v>65</v>
      </c>
      <c r="E73" s="935" t="s">
        <v>440</v>
      </c>
      <c r="F73" s="936"/>
      <c r="G73" s="936"/>
      <c r="H73" s="936"/>
      <c r="I73" s="936"/>
      <c r="J73" s="936"/>
      <c r="K73" s="936"/>
      <c r="L73" s="936"/>
      <c r="M73" s="936"/>
      <c r="N73" s="936"/>
      <c r="O73" s="936"/>
      <c r="P73" s="936"/>
      <c r="Q73" s="936"/>
      <c r="R73" s="936"/>
      <c r="S73" s="936"/>
      <c r="T73" s="937"/>
      <c r="U73" s="414">
        <v>133</v>
      </c>
      <c r="V73" s="1005"/>
      <c r="W73" s="1006"/>
      <c r="X73" s="1006"/>
      <c r="Y73" s="1007"/>
      <c r="Z73" s="414">
        <v>138</v>
      </c>
      <c r="AA73" s="1014"/>
      <c r="AB73" s="1014"/>
      <c r="AC73" s="1014"/>
      <c r="AD73" s="1014"/>
      <c r="AE73" s="1014"/>
      <c r="AF73" s="414">
        <v>134</v>
      </c>
      <c r="AG73" s="426"/>
      <c r="AH73" s="416" t="s">
        <v>232</v>
      </c>
    </row>
    <row r="74" spans="1:34" ht="28" customHeight="1" x14ac:dyDescent="0.2">
      <c r="A74" s="199"/>
      <c r="B74" s="894"/>
      <c r="C74" s="1030"/>
      <c r="D74" s="392">
        <v>66</v>
      </c>
      <c r="E74" s="935" t="s">
        <v>441</v>
      </c>
      <c r="F74" s="936"/>
      <c r="G74" s="936"/>
      <c r="H74" s="936"/>
      <c r="I74" s="936"/>
      <c r="J74" s="936"/>
      <c r="K74" s="936"/>
      <c r="L74" s="936"/>
      <c r="M74" s="936"/>
      <c r="N74" s="936"/>
      <c r="O74" s="936"/>
      <c r="P74" s="936"/>
      <c r="Q74" s="936"/>
      <c r="R74" s="936"/>
      <c r="S74" s="936"/>
      <c r="T74" s="937"/>
      <c r="U74" s="414">
        <v>32</v>
      </c>
      <c r="V74" s="1005"/>
      <c r="W74" s="1006"/>
      <c r="X74" s="1006"/>
      <c r="Y74" s="1007"/>
      <c r="Z74" s="414">
        <v>76</v>
      </c>
      <c r="AA74" s="1014"/>
      <c r="AB74" s="1014"/>
      <c r="AC74" s="1014"/>
      <c r="AD74" s="1014"/>
      <c r="AE74" s="1014"/>
      <c r="AF74" s="414">
        <v>34</v>
      </c>
      <c r="AG74" s="426"/>
      <c r="AH74" s="416" t="s">
        <v>232</v>
      </c>
    </row>
    <row r="75" spans="1:34" ht="28" customHeight="1" x14ac:dyDescent="0.2">
      <c r="A75" s="199"/>
      <c r="B75" s="894"/>
      <c r="C75" s="1030"/>
      <c r="D75" s="392">
        <v>67</v>
      </c>
      <c r="E75" s="900" t="s">
        <v>442</v>
      </c>
      <c r="F75" s="987"/>
      <c r="G75" s="987"/>
      <c r="H75" s="987"/>
      <c r="I75" s="987"/>
      <c r="J75" s="987"/>
      <c r="K75" s="987"/>
      <c r="L75" s="987"/>
      <c r="M75" s="987"/>
      <c r="N75" s="987"/>
      <c r="O75" s="987"/>
      <c r="P75" s="987"/>
      <c r="Q75" s="987"/>
      <c r="R75" s="987"/>
      <c r="S75" s="987"/>
      <c r="T75" s="988"/>
      <c r="U75" s="414">
        <v>1643</v>
      </c>
      <c r="V75" s="1005"/>
      <c r="W75" s="1006"/>
      <c r="X75" s="1006"/>
      <c r="Y75" s="1007"/>
      <c r="Z75" s="461"/>
      <c r="AA75" s="1015"/>
      <c r="AB75" s="1015"/>
      <c r="AC75" s="1015"/>
      <c r="AD75" s="1015"/>
      <c r="AE75" s="1015"/>
      <c r="AF75" s="414">
        <v>1644</v>
      </c>
      <c r="AG75" s="426"/>
      <c r="AH75" s="416" t="s">
        <v>232</v>
      </c>
    </row>
    <row r="76" spans="1:34" ht="28" customHeight="1" x14ac:dyDescent="0.2">
      <c r="A76" s="199"/>
      <c r="B76" s="894"/>
      <c r="C76" s="1030"/>
      <c r="D76" s="392">
        <v>68</v>
      </c>
      <c r="E76" s="900" t="s">
        <v>443</v>
      </c>
      <c r="F76" s="901"/>
      <c r="G76" s="901"/>
      <c r="H76" s="901"/>
      <c r="I76" s="901"/>
      <c r="J76" s="901"/>
      <c r="K76" s="901"/>
      <c r="L76" s="901"/>
      <c r="M76" s="901"/>
      <c r="N76" s="901"/>
      <c r="O76" s="901"/>
      <c r="P76" s="414">
        <v>911</v>
      </c>
      <c r="Q76" s="1005"/>
      <c r="R76" s="1006"/>
      <c r="S76" s="1006"/>
      <c r="T76" s="1006"/>
      <c r="U76" s="1006"/>
      <c r="V76" s="900" t="s">
        <v>444</v>
      </c>
      <c r="W76" s="901"/>
      <c r="X76" s="901"/>
      <c r="Y76" s="938"/>
      <c r="Z76" s="414">
        <v>913</v>
      </c>
      <c r="AA76" s="1005"/>
      <c r="AB76" s="1006"/>
      <c r="AC76" s="1006"/>
      <c r="AD76" s="1006"/>
      <c r="AE76" s="1007"/>
      <c r="AF76" s="414">
        <v>914</v>
      </c>
      <c r="AG76" s="426"/>
      <c r="AH76" s="416" t="s">
        <v>232</v>
      </c>
    </row>
    <row r="77" spans="1:34" ht="28" customHeight="1" x14ac:dyDescent="0.2">
      <c r="A77" s="199"/>
      <c r="B77" s="894"/>
      <c r="C77" s="1030"/>
      <c r="D77" s="392">
        <v>69</v>
      </c>
      <c r="E77" s="900" t="s">
        <v>445</v>
      </c>
      <c r="F77" s="901"/>
      <c r="G77" s="901"/>
      <c r="H77" s="901"/>
      <c r="I77" s="901"/>
      <c r="J77" s="901"/>
      <c r="K77" s="901"/>
      <c r="L77" s="901"/>
      <c r="M77" s="901"/>
      <c r="N77" s="901"/>
      <c r="O77" s="938"/>
      <c r="P77" s="414">
        <v>923</v>
      </c>
      <c r="Q77" s="1016"/>
      <c r="R77" s="1017"/>
      <c r="S77" s="1017"/>
      <c r="T77" s="1017"/>
      <c r="U77" s="1018"/>
      <c r="V77" s="900" t="s">
        <v>446</v>
      </c>
      <c r="W77" s="901"/>
      <c r="X77" s="901"/>
      <c r="Y77" s="938"/>
      <c r="Z77" s="414">
        <v>924</v>
      </c>
      <c r="AA77" s="1005"/>
      <c r="AB77" s="1006"/>
      <c r="AC77" s="1006"/>
      <c r="AD77" s="1006"/>
      <c r="AE77" s="1007"/>
      <c r="AF77" s="414">
        <v>925</v>
      </c>
      <c r="AG77" s="426"/>
      <c r="AH77" s="416" t="s">
        <v>232</v>
      </c>
    </row>
    <row r="78" spans="1:34" ht="28" customHeight="1" x14ac:dyDescent="0.2">
      <c r="A78" s="199"/>
      <c r="B78" s="894"/>
      <c r="C78" s="1030"/>
      <c r="D78" s="392">
        <v>70</v>
      </c>
      <c r="E78" s="900" t="s">
        <v>447</v>
      </c>
      <c r="F78" s="901"/>
      <c r="G78" s="901"/>
      <c r="H78" s="901"/>
      <c r="I78" s="901"/>
      <c r="J78" s="901"/>
      <c r="K78" s="901"/>
      <c r="L78" s="901"/>
      <c r="M78" s="901"/>
      <c r="N78" s="901"/>
      <c r="O78" s="938"/>
      <c r="P78" s="414">
        <v>1051</v>
      </c>
      <c r="Q78" s="940"/>
      <c r="R78" s="941"/>
      <c r="S78" s="941"/>
      <c r="T78" s="941"/>
      <c r="U78" s="942"/>
      <c r="V78" s="900" t="s">
        <v>448</v>
      </c>
      <c r="W78" s="901"/>
      <c r="X78" s="901"/>
      <c r="Y78" s="938"/>
      <c r="Z78" s="414">
        <v>1052</v>
      </c>
      <c r="AA78" s="940"/>
      <c r="AB78" s="941"/>
      <c r="AC78" s="941"/>
      <c r="AD78" s="941"/>
      <c r="AE78" s="942"/>
      <c r="AF78" s="414">
        <v>1053</v>
      </c>
      <c r="AG78" s="426"/>
      <c r="AH78" s="416" t="s">
        <v>232</v>
      </c>
    </row>
    <row r="79" spans="1:34" ht="28" customHeight="1" x14ac:dyDescent="0.2">
      <c r="A79" s="199"/>
      <c r="B79" s="894"/>
      <c r="C79" s="1030"/>
      <c r="D79" s="392">
        <v>71</v>
      </c>
      <c r="E79" s="900" t="s">
        <v>449</v>
      </c>
      <c r="F79" s="901"/>
      <c r="G79" s="901"/>
      <c r="H79" s="901"/>
      <c r="I79" s="901"/>
      <c r="J79" s="901"/>
      <c r="K79" s="901"/>
      <c r="L79" s="901"/>
      <c r="M79" s="901"/>
      <c r="N79" s="901"/>
      <c r="O79" s="938"/>
      <c r="P79" s="414">
        <v>21</v>
      </c>
      <c r="Q79" s="940"/>
      <c r="R79" s="941"/>
      <c r="S79" s="941"/>
      <c r="T79" s="941"/>
      <c r="U79" s="942"/>
      <c r="V79" s="900" t="s">
        <v>450</v>
      </c>
      <c r="W79" s="901"/>
      <c r="X79" s="901"/>
      <c r="Y79" s="938"/>
      <c r="Z79" s="414">
        <v>43</v>
      </c>
      <c r="AA79" s="940"/>
      <c r="AB79" s="941"/>
      <c r="AC79" s="941"/>
      <c r="AD79" s="941"/>
      <c r="AE79" s="942"/>
      <c r="AF79" s="414">
        <v>756</v>
      </c>
      <c r="AG79" s="426"/>
      <c r="AH79" s="416" t="s">
        <v>232</v>
      </c>
    </row>
    <row r="80" spans="1:34" ht="28" customHeight="1" x14ac:dyDescent="0.2">
      <c r="A80" s="199"/>
      <c r="B80" s="894"/>
      <c r="C80" s="1030"/>
      <c r="D80" s="392">
        <v>72</v>
      </c>
      <c r="E80" s="900" t="s">
        <v>451</v>
      </c>
      <c r="F80" s="901"/>
      <c r="G80" s="901"/>
      <c r="H80" s="901"/>
      <c r="I80" s="901"/>
      <c r="J80" s="901"/>
      <c r="K80" s="901"/>
      <c r="L80" s="901"/>
      <c r="M80" s="901"/>
      <c r="N80" s="901"/>
      <c r="O80" s="938"/>
      <c r="P80" s="414">
        <v>767</v>
      </c>
      <c r="Q80" s="940"/>
      <c r="R80" s="941"/>
      <c r="S80" s="941"/>
      <c r="T80" s="941"/>
      <c r="U80" s="942"/>
      <c r="V80" s="900" t="s">
        <v>452</v>
      </c>
      <c r="W80" s="901"/>
      <c r="X80" s="901"/>
      <c r="Y80" s="938"/>
      <c r="Z80" s="414">
        <v>862</v>
      </c>
      <c r="AA80" s="940"/>
      <c r="AB80" s="941"/>
      <c r="AC80" s="941"/>
      <c r="AD80" s="941"/>
      <c r="AE80" s="942"/>
      <c r="AF80" s="414">
        <v>863</v>
      </c>
      <c r="AG80" s="426"/>
      <c r="AH80" s="416" t="s">
        <v>232</v>
      </c>
    </row>
    <row r="81" spans="1:34" ht="28" customHeight="1" x14ac:dyDescent="0.2">
      <c r="A81" s="199"/>
      <c r="B81" s="894"/>
      <c r="C81" s="1056" t="s">
        <v>453</v>
      </c>
      <c r="D81" s="392">
        <v>73</v>
      </c>
      <c r="E81" s="900" t="s">
        <v>454</v>
      </c>
      <c r="F81" s="901"/>
      <c r="G81" s="901"/>
      <c r="H81" s="901"/>
      <c r="I81" s="901"/>
      <c r="J81" s="901"/>
      <c r="K81" s="901"/>
      <c r="L81" s="901"/>
      <c r="M81" s="901"/>
      <c r="N81" s="901"/>
      <c r="O81" s="901"/>
      <c r="P81" s="901"/>
      <c r="Q81" s="901"/>
      <c r="R81" s="901"/>
      <c r="S81" s="901"/>
      <c r="T81" s="938"/>
      <c r="U81" s="414">
        <v>51</v>
      </c>
      <c r="V81" s="1057"/>
      <c r="W81" s="1058"/>
      <c r="X81" s="1058"/>
      <c r="Y81" s="1059"/>
      <c r="Z81" s="414">
        <v>63</v>
      </c>
      <c r="AA81" s="940"/>
      <c r="AB81" s="941"/>
      <c r="AC81" s="941"/>
      <c r="AD81" s="941"/>
      <c r="AE81" s="942"/>
      <c r="AF81" s="414">
        <v>71</v>
      </c>
      <c r="AG81" s="426"/>
      <c r="AH81" s="416" t="s">
        <v>232</v>
      </c>
    </row>
    <row r="82" spans="1:34" ht="28" customHeight="1" x14ac:dyDescent="0.2">
      <c r="A82" s="199"/>
      <c r="B82" s="894"/>
      <c r="C82" s="990"/>
      <c r="D82" s="392">
        <v>74</v>
      </c>
      <c r="E82" s="900" t="s">
        <v>455</v>
      </c>
      <c r="F82" s="901"/>
      <c r="G82" s="901"/>
      <c r="H82" s="901"/>
      <c r="I82" s="901"/>
      <c r="J82" s="901"/>
      <c r="K82" s="901"/>
      <c r="L82" s="901"/>
      <c r="M82" s="901"/>
      <c r="N82" s="901"/>
      <c r="O82" s="938"/>
      <c r="P82" s="414">
        <v>36</v>
      </c>
      <c r="Q82" s="940" t="e">
        <f>'BALANCE GENERAL'!#REF!</f>
        <v>#REF!</v>
      </c>
      <c r="R82" s="941"/>
      <c r="S82" s="941"/>
      <c r="T82" s="941"/>
      <c r="U82" s="942"/>
      <c r="V82" s="900" t="s">
        <v>456</v>
      </c>
      <c r="W82" s="901"/>
      <c r="X82" s="901"/>
      <c r="Y82" s="938"/>
      <c r="Z82" s="414">
        <v>848</v>
      </c>
      <c r="AA82" s="940"/>
      <c r="AB82" s="941"/>
      <c r="AC82" s="941"/>
      <c r="AD82" s="941"/>
      <c r="AE82" s="942"/>
      <c r="AF82" s="414">
        <v>849</v>
      </c>
      <c r="AG82" s="426" t="e">
        <f>-Q82</f>
        <v>#REF!</v>
      </c>
      <c r="AH82" s="462" t="s">
        <v>237</v>
      </c>
    </row>
    <row r="83" spans="1:34" ht="28" customHeight="1" x14ac:dyDescent="0.2">
      <c r="A83" s="199"/>
      <c r="B83" s="894"/>
      <c r="C83" s="990"/>
      <c r="D83" s="392">
        <v>75</v>
      </c>
      <c r="E83" s="900" t="s">
        <v>457</v>
      </c>
      <c r="F83" s="901"/>
      <c r="G83" s="901"/>
      <c r="H83" s="901"/>
      <c r="I83" s="901"/>
      <c r="J83" s="901"/>
      <c r="K83" s="901"/>
      <c r="L83" s="901"/>
      <c r="M83" s="901"/>
      <c r="N83" s="901"/>
      <c r="O83" s="938"/>
      <c r="P83" s="414">
        <v>82</v>
      </c>
      <c r="Q83" s="940"/>
      <c r="R83" s="941"/>
      <c r="S83" s="941"/>
      <c r="T83" s="941"/>
      <c r="U83" s="942"/>
      <c r="V83" s="900" t="s">
        <v>458</v>
      </c>
      <c r="W83" s="901"/>
      <c r="X83" s="901"/>
      <c r="Y83" s="938"/>
      <c r="Z83" s="414">
        <v>1123</v>
      </c>
      <c r="AA83" s="940"/>
      <c r="AB83" s="941"/>
      <c r="AC83" s="941"/>
      <c r="AD83" s="941"/>
      <c r="AE83" s="942"/>
      <c r="AF83" s="414">
        <v>1125</v>
      </c>
      <c r="AG83" s="426"/>
      <c r="AH83" s="462" t="s">
        <v>237</v>
      </c>
    </row>
    <row r="84" spans="1:34" ht="28" customHeight="1" x14ac:dyDescent="0.2">
      <c r="A84" s="199"/>
      <c r="B84" s="894"/>
      <c r="C84" s="990"/>
      <c r="D84" s="392">
        <v>76</v>
      </c>
      <c r="E84" s="900" t="s">
        <v>459</v>
      </c>
      <c r="F84" s="901"/>
      <c r="G84" s="901"/>
      <c r="H84" s="901"/>
      <c r="I84" s="901"/>
      <c r="J84" s="901"/>
      <c r="K84" s="901"/>
      <c r="L84" s="901"/>
      <c r="M84" s="901"/>
      <c r="N84" s="901"/>
      <c r="O84" s="938"/>
      <c r="P84" s="414">
        <v>83</v>
      </c>
      <c r="Q84" s="940"/>
      <c r="R84" s="941"/>
      <c r="S84" s="941"/>
      <c r="T84" s="941"/>
      <c r="U84" s="942"/>
      <c r="V84" s="900" t="s">
        <v>460</v>
      </c>
      <c r="W84" s="901"/>
      <c r="X84" s="901"/>
      <c r="Y84" s="938"/>
      <c r="Z84" s="414">
        <v>173</v>
      </c>
      <c r="AA84" s="940"/>
      <c r="AB84" s="941"/>
      <c r="AC84" s="941"/>
      <c r="AD84" s="941"/>
      <c r="AE84" s="942"/>
      <c r="AF84" s="414">
        <v>612</v>
      </c>
      <c r="AG84" s="426"/>
      <c r="AH84" s="462" t="s">
        <v>237</v>
      </c>
    </row>
    <row r="85" spans="1:34" ht="28" customHeight="1" x14ac:dyDescent="0.2">
      <c r="A85" s="199"/>
      <c r="B85" s="894"/>
      <c r="C85" s="990"/>
      <c r="D85" s="392">
        <v>77</v>
      </c>
      <c r="E85" s="900" t="s">
        <v>461</v>
      </c>
      <c r="F85" s="901"/>
      <c r="G85" s="901"/>
      <c r="H85" s="901"/>
      <c r="I85" s="901"/>
      <c r="J85" s="901"/>
      <c r="K85" s="901"/>
      <c r="L85" s="901"/>
      <c r="M85" s="901"/>
      <c r="N85" s="901"/>
      <c r="O85" s="938"/>
      <c r="P85" s="414">
        <v>198</v>
      </c>
      <c r="Q85" s="940"/>
      <c r="R85" s="941"/>
      <c r="S85" s="941"/>
      <c r="T85" s="941"/>
      <c r="U85" s="942"/>
      <c r="V85" s="900" t="s">
        <v>462</v>
      </c>
      <c r="W85" s="901"/>
      <c r="X85" s="901"/>
      <c r="Y85" s="938"/>
      <c r="Z85" s="414">
        <v>54</v>
      </c>
      <c r="AA85" s="940"/>
      <c r="AB85" s="941"/>
      <c r="AC85" s="941"/>
      <c r="AD85" s="941"/>
      <c r="AE85" s="942"/>
      <c r="AF85" s="414">
        <v>611</v>
      </c>
      <c r="AG85" s="426"/>
      <c r="AH85" s="462" t="s">
        <v>237</v>
      </c>
    </row>
    <row r="86" spans="1:34" ht="28" customHeight="1" x14ac:dyDescent="0.2">
      <c r="A86" s="199"/>
      <c r="B86" s="894"/>
      <c r="C86" s="990"/>
      <c r="D86" s="392">
        <v>78</v>
      </c>
      <c r="E86" s="900" t="s">
        <v>463</v>
      </c>
      <c r="F86" s="901"/>
      <c r="G86" s="901"/>
      <c r="H86" s="901"/>
      <c r="I86" s="901"/>
      <c r="J86" s="901"/>
      <c r="K86" s="901"/>
      <c r="L86" s="901"/>
      <c r="M86" s="901"/>
      <c r="N86" s="901"/>
      <c r="O86" s="938"/>
      <c r="P86" s="414">
        <v>832</v>
      </c>
      <c r="Q86" s="940"/>
      <c r="R86" s="941"/>
      <c r="S86" s="941"/>
      <c r="T86" s="941"/>
      <c r="U86" s="942"/>
      <c r="V86" s="900" t="s">
        <v>464</v>
      </c>
      <c r="W86" s="901"/>
      <c r="X86" s="901"/>
      <c r="Y86" s="938"/>
      <c r="Z86" s="414">
        <v>833</v>
      </c>
      <c r="AA86" s="940"/>
      <c r="AB86" s="941"/>
      <c r="AC86" s="941"/>
      <c r="AD86" s="941"/>
      <c r="AE86" s="942"/>
      <c r="AF86" s="414">
        <v>834</v>
      </c>
      <c r="AG86" s="426"/>
      <c r="AH86" s="462" t="s">
        <v>237</v>
      </c>
    </row>
    <row r="87" spans="1:34" ht="28" customHeight="1" x14ac:dyDescent="0.2">
      <c r="A87" s="199"/>
      <c r="B87" s="894"/>
      <c r="C87" s="990"/>
      <c r="D87" s="392">
        <v>79</v>
      </c>
      <c r="E87" s="900" t="s">
        <v>465</v>
      </c>
      <c r="F87" s="901"/>
      <c r="G87" s="901"/>
      <c r="H87" s="901"/>
      <c r="I87" s="901"/>
      <c r="J87" s="901"/>
      <c r="K87" s="901"/>
      <c r="L87" s="901"/>
      <c r="M87" s="901"/>
      <c r="N87" s="901"/>
      <c r="O87" s="938"/>
      <c r="P87" s="414">
        <v>912</v>
      </c>
      <c r="Q87" s="940"/>
      <c r="R87" s="941"/>
      <c r="S87" s="941"/>
      <c r="T87" s="941"/>
      <c r="U87" s="942"/>
      <c r="V87" s="900" t="s">
        <v>466</v>
      </c>
      <c r="W87" s="901"/>
      <c r="X87" s="901"/>
      <c r="Y87" s="938"/>
      <c r="Z87" s="414">
        <v>167</v>
      </c>
      <c r="AA87" s="940"/>
      <c r="AB87" s="941"/>
      <c r="AC87" s="941"/>
      <c r="AD87" s="941"/>
      <c r="AE87" s="942"/>
      <c r="AF87" s="414">
        <v>747</v>
      </c>
      <c r="AG87" s="426"/>
      <c r="AH87" s="462" t="s">
        <v>237</v>
      </c>
    </row>
    <row r="88" spans="1:34" ht="28" customHeight="1" x14ac:dyDescent="0.2">
      <c r="A88" s="199"/>
      <c r="B88" s="894"/>
      <c r="C88" s="990"/>
      <c r="D88" s="392">
        <v>80</v>
      </c>
      <c r="E88" s="900" t="s">
        <v>467</v>
      </c>
      <c r="F88" s="901"/>
      <c r="G88" s="901"/>
      <c r="H88" s="901"/>
      <c r="I88" s="901"/>
      <c r="J88" s="901"/>
      <c r="K88" s="901"/>
      <c r="L88" s="901"/>
      <c r="M88" s="901"/>
      <c r="N88" s="901"/>
      <c r="O88" s="938"/>
      <c r="P88" s="414">
        <v>119</v>
      </c>
      <c r="Q88" s="940"/>
      <c r="R88" s="941"/>
      <c r="S88" s="941"/>
      <c r="T88" s="941"/>
      <c r="U88" s="942"/>
      <c r="V88" s="900" t="s">
        <v>468</v>
      </c>
      <c r="W88" s="901"/>
      <c r="X88" s="901"/>
      <c r="Y88" s="938"/>
      <c r="Z88" s="414">
        <v>116</v>
      </c>
      <c r="AA88" s="940"/>
      <c r="AB88" s="941"/>
      <c r="AC88" s="941"/>
      <c r="AD88" s="941"/>
      <c r="AE88" s="942"/>
      <c r="AF88" s="414">
        <v>757</v>
      </c>
      <c r="AG88" s="426"/>
      <c r="AH88" s="462" t="s">
        <v>237</v>
      </c>
    </row>
    <row r="89" spans="1:34" ht="28" customHeight="1" x14ac:dyDescent="0.2">
      <c r="A89" s="199"/>
      <c r="B89" s="894"/>
      <c r="C89" s="990"/>
      <c r="D89" s="392">
        <v>81</v>
      </c>
      <c r="E89" s="900" t="s">
        <v>469</v>
      </c>
      <c r="F89" s="901"/>
      <c r="G89" s="901"/>
      <c r="H89" s="901"/>
      <c r="I89" s="901"/>
      <c r="J89" s="901"/>
      <c r="K89" s="901"/>
      <c r="L89" s="901"/>
      <c r="M89" s="901"/>
      <c r="N89" s="901"/>
      <c r="O89" s="938"/>
      <c r="P89" s="414">
        <v>58</v>
      </c>
      <c r="Q89" s="940"/>
      <c r="R89" s="941"/>
      <c r="S89" s="941"/>
      <c r="T89" s="941"/>
      <c r="U89" s="942"/>
      <c r="V89" s="900" t="s">
        <v>470</v>
      </c>
      <c r="W89" s="901"/>
      <c r="X89" s="901"/>
      <c r="Y89" s="938"/>
      <c r="Z89" s="414">
        <v>870</v>
      </c>
      <c r="AA89" s="940"/>
      <c r="AB89" s="941"/>
      <c r="AC89" s="941"/>
      <c r="AD89" s="941"/>
      <c r="AE89" s="942"/>
      <c r="AF89" s="414">
        <v>871</v>
      </c>
      <c r="AG89" s="426"/>
      <c r="AH89" s="462" t="s">
        <v>237</v>
      </c>
    </row>
    <row r="90" spans="1:34" ht="28" customHeight="1" x14ac:dyDescent="0.2">
      <c r="A90" s="199"/>
      <c r="B90" s="894"/>
      <c r="C90" s="990"/>
      <c r="D90" s="392">
        <v>82</v>
      </c>
      <c r="E90" s="900" t="s">
        <v>471</v>
      </c>
      <c r="F90" s="901"/>
      <c r="G90" s="901"/>
      <c r="H90" s="901"/>
      <c r="I90" s="901"/>
      <c r="J90" s="901"/>
      <c r="K90" s="901"/>
      <c r="L90" s="901"/>
      <c r="M90" s="901"/>
      <c r="N90" s="901"/>
      <c r="O90" s="901"/>
      <c r="P90" s="901"/>
      <c r="Q90" s="901"/>
      <c r="R90" s="901"/>
      <c r="S90" s="901"/>
      <c r="T90" s="901"/>
      <c r="U90" s="901"/>
      <c r="V90" s="901"/>
      <c r="W90" s="901"/>
      <c r="X90" s="901"/>
      <c r="Y90" s="901"/>
      <c r="Z90" s="901"/>
      <c r="AA90" s="901"/>
      <c r="AB90" s="901"/>
      <c r="AC90" s="901"/>
      <c r="AD90" s="901"/>
      <c r="AE90" s="938"/>
      <c r="AF90" s="414">
        <v>1645</v>
      </c>
      <c r="AG90" s="426"/>
      <c r="AH90" s="462" t="s">
        <v>237</v>
      </c>
    </row>
    <row r="91" spans="1:34" ht="28" customHeight="1" x14ac:dyDescent="0.2">
      <c r="A91" s="199"/>
      <c r="B91" s="894"/>
      <c r="C91" s="990"/>
      <c r="D91" s="392">
        <v>83</v>
      </c>
      <c r="E91" s="900" t="s">
        <v>472</v>
      </c>
      <c r="F91" s="901"/>
      <c r="G91" s="901"/>
      <c r="H91" s="901"/>
      <c r="I91" s="901"/>
      <c r="J91" s="901"/>
      <c r="K91" s="901"/>
      <c r="L91" s="901"/>
      <c r="M91" s="901"/>
      <c r="N91" s="901"/>
      <c r="O91" s="938"/>
      <c r="P91" s="414">
        <v>181</v>
      </c>
      <c r="Q91" s="940"/>
      <c r="R91" s="941"/>
      <c r="S91" s="941"/>
      <c r="T91" s="941"/>
      <c r="U91" s="942"/>
      <c r="V91" s="900" t="s">
        <v>473</v>
      </c>
      <c r="W91" s="901"/>
      <c r="X91" s="901"/>
      <c r="Y91" s="938"/>
      <c r="Z91" s="414">
        <v>881</v>
      </c>
      <c r="AA91" s="940"/>
      <c r="AB91" s="941"/>
      <c r="AC91" s="941"/>
      <c r="AD91" s="941"/>
      <c r="AE91" s="942"/>
      <c r="AF91" s="414">
        <v>882</v>
      </c>
      <c r="AG91" s="426"/>
      <c r="AH91" s="462" t="s">
        <v>237</v>
      </c>
    </row>
    <row r="92" spans="1:34" ht="28" customHeight="1" x14ac:dyDescent="0.2">
      <c r="A92" s="314"/>
      <c r="B92" s="894"/>
      <c r="C92" s="991"/>
      <c r="D92" s="392">
        <v>84</v>
      </c>
      <c r="E92" s="900" t="s">
        <v>474</v>
      </c>
      <c r="F92" s="901"/>
      <c r="G92" s="901"/>
      <c r="H92" s="901"/>
      <c r="I92" s="901"/>
      <c r="J92" s="901"/>
      <c r="K92" s="901"/>
      <c r="L92" s="901"/>
      <c r="M92" s="901"/>
      <c r="N92" s="901"/>
      <c r="O92" s="901"/>
      <c r="P92" s="414">
        <v>1646</v>
      </c>
      <c r="Q92" s="940"/>
      <c r="R92" s="941"/>
      <c r="S92" s="941"/>
      <c r="T92" s="941"/>
      <c r="U92" s="942"/>
      <c r="V92" s="900" t="s">
        <v>475</v>
      </c>
      <c r="W92" s="901"/>
      <c r="X92" s="901"/>
      <c r="Y92" s="938"/>
      <c r="Z92" s="414">
        <v>1647</v>
      </c>
      <c r="AA92" s="940"/>
      <c r="AB92" s="941"/>
      <c r="AC92" s="941"/>
      <c r="AD92" s="941"/>
      <c r="AE92" s="942"/>
      <c r="AF92" s="414">
        <v>1648</v>
      </c>
      <c r="AG92" s="426"/>
      <c r="AH92" s="462" t="s">
        <v>237</v>
      </c>
    </row>
    <row r="93" spans="1:34" ht="28" customHeight="1" x14ac:dyDescent="0.2">
      <c r="A93" s="199"/>
      <c r="B93" s="894"/>
      <c r="C93" s="1053" t="s">
        <v>476</v>
      </c>
      <c r="D93" s="392">
        <v>85</v>
      </c>
      <c r="E93" s="900" t="s">
        <v>477</v>
      </c>
      <c r="F93" s="901"/>
      <c r="G93" s="901"/>
      <c r="H93" s="901"/>
      <c r="I93" s="901"/>
      <c r="J93" s="901"/>
      <c r="K93" s="901"/>
      <c r="L93" s="901"/>
      <c r="M93" s="901"/>
      <c r="N93" s="901"/>
      <c r="O93" s="901"/>
      <c r="P93" s="901"/>
      <c r="Q93" s="901"/>
      <c r="R93" s="901"/>
      <c r="S93" s="901"/>
      <c r="T93" s="901"/>
      <c r="U93" s="901"/>
      <c r="V93" s="901"/>
      <c r="W93" s="901"/>
      <c r="X93" s="901"/>
      <c r="Y93" s="901"/>
      <c r="Z93" s="901"/>
      <c r="AA93" s="901"/>
      <c r="AB93" s="901"/>
      <c r="AC93" s="901"/>
      <c r="AD93" s="901"/>
      <c r="AE93" s="938"/>
      <c r="AF93" s="414">
        <v>900</v>
      </c>
      <c r="AG93" s="426"/>
      <c r="AH93" s="416" t="s">
        <v>232</v>
      </c>
    </row>
    <row r="94" spans="1:34" ht="28" customHeight="1" x14ac:dyDescent="0.2">
      <c r="A94" s="199"/>
      <c r="B94" s="894"/>
      <c r="C94" s="1054"/>
      <c r="D94" s="392">
        <v>86</v>
      </c>
      <c r="E94" s="900" t="s">
        <v>478</v>
      </c>
      <c r="F94" s="901"/>
      <c r="G94" s="901"/>
      <c r="H94" s="901"/>
      <c r="I94" s="901"/>
      <c r="J94" s="901"/>
      <c r="K94" s="901"/>
      <c r="L94" s="901"/>
      <c r="M94" s="901"/>
      <c r="N94" s="901"/>
      <c r="O94" s="901"/>
      <c r="P94" s="901"/>
      <c r="Q94" s="901"/>
      <c r="R94" s="901"/>
      <c r="S94" s="901"/>
      <c r="T94" s="901"/>
      <c r="U94" s="901"/>
      <c r="V94" s="901"/>
      <c r="W94" s="901"/>
      <c r="X94" s="901"/>
      <c r="Y94" s="901"/>
      <c r="Z94" s="901"/>
      <c r="AA94" s="901"/>
      <c r="AB94" s="901"/>
      <c r="AC94" s="901"/>
      <c r="AD94" s="901"/>
      <c r="AE94" s="938"/>
      <c r="AF94" s="414">
        <v>1796</v>
      </c>
      <c r="AG94" s="426"/>
      <c r="AH94" s="416" t="s">
        <v>232</v>
      </c>
    </row>
    <row r="95" spans="1:34" ht="28" customHeight="1" thickBot="1" x14ac:dyDescent="0.25">
      <c r="A95" s="199"/>
      <c r="B95" s="950"/>
      <c r="C95" s="1055"/>
      <c r="D95" s="399">
        <v>87</v>
      </c>
      <c r="E95" s="995" t="s">
        <v>479</v>
      </c>
      <c r="F95" s="996"/>
      <c r="G95" s="996"/>
      <c r="H95" s="996"/>
      <c r="I95" s="996"/>
      <c r="J95" s="996"/>
      <c r="K95" s="996"/>
      <c r="L95" s="996"/>
      <c r="M95" s="996"/>
      <c r="N95" s="996"/>
      <c r="O95" s="996"/>
      <c r="P95" s="996"/>
      <c r="Q95" s="996"/>
      <c r="R95" s="996"/>
      <c r="S95" s="996"/>
      <c r="T95" s="996"/>
      <c r="U95" s="996"/>
      <c r="V95" s="996"/>
      <c r="W95" s="996"/>
      <c r="X95" s="996"/>
      <c r="Y95" s="996"/>
      <c r="Z95" s="996"/>
      <c r="AA95" s="996"/>
      <c r="AB95" s="996"/>
      <c r="AC95" s="996"/>
      <c r="AD95" s="996"/>
      <c r="AE95" s="997"/>
      <c r="AF95" s="438">
        <v>305</v>
      </c>
      <c r="AG95" s="589" t="e">
        <f>SUM(AG59:AG94)</f>
        <v>#REF!</v>
      </c>
      <c r="AH95" s="463" t="s">
        <v>252</v>
      </c>
    </row>
    <row r="96" spans="1:34" ht="28" customHeight="1" thickBot="1" x14ac:dyDescent="0.25">
      <c r="A96" s="199"/>
      <c r="B96" s="199"/>
      <c r="C96" s="199"/>
      <c r="D96" s="405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464"/>
      <c r="AG96" s="199"/>
      <c r="AH96" s="401"/>
    </row>
    <row r="97" spans="1:34" ht="28" customHeight="1" x14ac:dyDescent="0.2">
      <c r="A97" s="199"/>
      <c r="B97" s="1019" t="s">
        <v>480</v>
      </c>
      <c r="C97" s="1020"/>
      <c r="D97" s="1020"/>
      <c r="E97" s="1020"/>
      <c r="F97" s="1020"/>
      <c r="G97" s="1020"/>
      <c r="H97" s="1020"/>
      <c r="I97" s="1020"/>
      <c r="J97" s="1020"/>
      <c r="K97" s="1020"/>
      <c r="L97" s="1020"/>
      <c r="M97" s="1020"/>
      <c r="N97" s="1020"/>
      <c r="O97" s="1020"/>
      <c r="P97" s="1021"/>
      <c r="Q97" s="465"/>
      <c r="R97" s="1022" t="s">
        <v>481</v>
      </c>
      <c r="S97" s="1023"/>
      <c r="T97" s="1023"/>
      <c r="U97" s="1023"/>
      <c r="V97" s="1023"/>
      <c r="W97" s="1023"/>
      <c r="X97" s="1023"/>
      <c r="Y97" s="1024"/>
      <c r="Z97" s="1025" t="s">
        <v>482</v>
      </c>
      <c r="AA97" s="1023"/>
      <c r="AB97" s="1023"/>
      <c r="AC97" s="1023"/>
      <c r="AD97" s="1023"/>
      <c r="AE97" s="1024"/>
      <c r="AF97" s="1025" t="s">
        <v>483</v>
      </c>
      <c r="AG97" s="1023"/>
      <c r="AH97" s="1026"/>
    </row>
    <row r="98" spans="1:34" ht="28" customHeight="1" thickBot="1" x14ac:dyDescent="0.25">
      <c r="A98" s="199"/>
      <c r="B98" s="466" t="s">
        <v>484</v>
      </c>
      <c r="C98" s="467"/>
      <c r="D98" s="468"/>
      <c r="E98" s="467"/>
      <c r="F98" s="467"/>
      <c r="G98" s="467"/>
      <c r="H98" s="467"/>
      <c r="I98" s="467"/>
      <c r="J98" s="467"/>
      <c r="K98" s="467"/>
      <c r="L98" s="1046"/>
      <c r="M98" s="1046"/>
      <c r="N98" s="1046"/>
      <c r="O98" s="1046"/>
      <c r="P98" s="469"/>
      <c r="Q98" s="465"/>
      <c r="R98" s="470" t="s">
        <v>485</v>
      </c>
      <c r="S98" s="1047"/>
      <c r="T98" s="1048"/>
      <c r="U98" s="1048"/>
      <c r="V98" s="1048"/>
      <c r="W98" s="1048"/>
      <c r="X98" s="1048"/>
      <c r="Y98" s="1049"/>
      <c r="Z98" s="471" t="s">
        <v>486</v>
      </c>
      <c r="AA98" s="1050"/>
      <c r="AB98" s="1050"/>
      <c r="AC98" s="1050"/>
      <c r="AD98" s="1050"/>
      <c r="AE98" s="1050"/>
      <c r="AF98" s="471" t="s">
        <v>487</v>
      </c>
      <c r="AG98" s="1051"/>
      <c r="AH98" s="1052"/>
    </row>
    <row r="99" spans="1:34" ht="28" customHeight="1" thickBot="1" x14ac:dyDescent="0.25">
      <c r="A99" s="199"/>
      <c r="B99" s="199"/>
      <c r="C99" s="199"/>
      <c r="D99" s="405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472"/>
      <c r="AB99" s="472"/>
      <c r="AC99" s="472"/>
      <c r="AD99" s="472"/>
      <c r="AE99" s="472"/>
      <c r="AF99" s="472"/>
      <c r="AG99" s="472"/>
      <c r="AH99" s="401"/>
    </row>
    <row r="100" spans="1:34" ht="28" customHeight="1" x14ac:dyDescent="0.2">
      <c r="A100" s="199"/>
      <c r="B100" s="1063" t="s">
        <v>488</v>
      </c>
      <c r="C100" s="387">
        <v>88</v>
      </c>
      <c r="D100" s="1066" t="s">
        <v>489</v>
      </c>
      <c r="E100" s="1066"/>
      <c r="F100" s="1066"/>
      <c r="G100" s="1066"/>
      <c r="H100" s="1066"/>
      <c r="I100" s="1066"/>
      <c r="J100" s="1066"/>
      <c r="K100" s="1066"/>
      <c r="L100" s="1066"/>
      <c r="M100" s="1066"/>
      <c r="N100" s="1066"/>
      <c r="O100" s="1066"/>
      <c r="P100" s="387">
        <v>85</v>
      </c>
      <c r="Q100" s="1067"/>
      <c r="R100" s="1067"/>
      <c r="S100" s="1067"/>
      <c r="T100" s="1067"/>
      <c r="U100" s="388" t="s">
        <v>232</v>
      </c>
      <c r="V100" s="1068" t="s">
        <v>490</v>
      </c>
      <c r="W100" s="1069"/>
      <c r="X100" s="1069"/>
      <c r="Y100" s="1070"/>
      <c r="Z100" s="387">
        <v>91</v>
      </c>
      <c r="AA100" s="1077" t="s">
        <v>491</v>
      </c>
      <c r="AB100" s="1077"/>
      <c r="AC100" s="1077"/>
      <c r="AD100" s="1077"/>
      <c r="AE100" s="1077"/>
      <c r="AF100" s="389">
        <v>90</v>
      </c>
      <c r="AG100" s="390" t="e">
        <f>AG95</f>
        <v>#REF!</v>
      </c>
      <c r="AH100" s="391" t="s">
        <v>232</v>
      </c>
    </row>
    <row r="101" spans="1:34" ht="28" customHeight="1" x14ac:dyDescent="0.2">
      <c r="A101" s="199"/>
      <c r="B101" s="1064"/>
      <c r="C101" s="392">
        <v>89</v>
      </c>
      <c r="D101" s="910" t="s">
        <v>492</v>
      </c>
      <c r="E101" s="911"/>
      <c r="F101" s="911"/>
      <c r="G101" s="911"/>
      <c r="H101" s="911"/>
      <c r="I101" s="911"/>
      <c r="J101" s="911"/>
      <c r="K101" s="911"/>
      <c r="L101" s="911"/>
      <c r="M101" s="911"/>
      <c r="N101" s="911"/>
      <c r="O101" s="912"/>
      <c r="P101" s="392">
        <v>86</v>
      </c>
      <c r="Q101" s="1078"/>
      <c r="R101" s="1078"/>
      <c r="S101" s="1078"/>
      <c r="T101" s="1078"/>
      <c r="U101" s="393" t="s">
        <v>237</v>
      </c>
      <c r="V101" s="1071"/>
      <c r="W101" s="1072"/>
      <c r="X101" s="1072"/>
      <c r="Y101" s="1073"/>
      <c r="Z101" s="392">
        <v>92</v>
      </c>
      <c r="AA101" s="1079" t="s">
        <v>493</v>
      </c>
      <c r="AB101" s="1079"/>
      <c r="AC101" s="1079"/>
      <c r="AD101" s="1079"/>
      <c r="AE101" s="1079"/>
      <c r="AF101" s="392">
        <v>39</v>
      </c>
      <c r="AG101" s="394" t="e">
        <f>AG100*AI101</f>
        <v>#REF!</v>
      </c>
      <c r="AH101" s="395" t="s">
        <v>232</v>
      </c>
    </row>
    <row r="102" spans="1:34" ht="28" customHeight="1" x14ac:dyDescent="0.2">
      <c r="A102" s="199"/>
      <c r="B102" s="1064"/>
      <c r="C102" s="1080" t="s">
        <v>494</v>
      </c>
      <c r="D102" s="1081"/>
      <c r="E102" s="1081"/>
      <c r="F102" s="1081"/>
      <c r="G102" s="1081"/>
      <c r="H102" s="1081"/>
      <c r="I102" s="1081"/>
      <c r="J102" s="1081"/>
      <c r="K102" s="1081"/>
      <c r="L102" s="1081"/>
      <c r="M102" s="1081"/>
      <c r="N102" s="1081"/>
      <c r="O102" s="1081"/>
      <c r="P102" s="1081"/>
      <c r="Q102" s="1081"/>
      <c r="R102" s="1081"/>
      <c r="S102" s="1081"/>
      <c r="T102" s="1081"/>
      <c r="U102" s="1081"/>
      <c r="V102" s="1074"/>
      <c r="W102" s="1075"/>
      <c r="X102" s="1075"/>
      <c r="Y102" s="1076"/>
      <c r="Z102" s="392">
        <v>93</v>
      </c>
      <c r="AA102" s="1082" t="s">
        <v>495</v>
      </c>
      <c r="AB102" s="1082"/>
      <c r="AC102" s="1082"/>
      <c r="AD102" s="1082"/>
      <c r="AE102" s="1082"/>
      <c r="AF102" s="392">
        <v>91</v>
      </c>
      <c r="AG102" s="473" t="e">
        <f>SUM(AG100:AG101)</f>
        <v>#REF!</v>
      </c>
      <c r="AH102" s="397" t="s">
        <v>252</v>
      </c>
    </row>
    <row r="103" spans="1:34" ht="28" customHeight="1" x14ac:dyDescent="0.2">
      <c r="A103" s="199"/>
      <c r="B103" s="1064"/>
      <c r="C103" s="392">
        <f>+C101+1</f>
        <v>90</v>
      </c>
      <c r="D103" s="1079" t="s">
        <v>496</v>
      </c>
      <c r="E103" s="1079"/>
      <c r="F103" s="1079"/>
      <c r="G103" s="1079"/>
      <c r="H103" s="1079"/>
      <c r="I103" s="1079"/>
      <c r="J103" s="1079"/>
      <c r="K103" s="1079"/>
      <c r="L103" s="1079"/>
      <c r="M103" s="1079"/>
      <c r="N103" s="1079"/>
      <c r="O103" s="1079"/>
      <c r="P103" s="392">
        <v>87</v>
      </c>
      <c r="Q103" s="1100"/>
      <c r="R103" s="1100"/>
      <c r="S103" s="1100"/>
      <c r="T103" s="1100"/>
      <c r="U103" s="474" t="s">
        <v>252</v>
      </c>
      <c r="V103" s="1031" t="s">
        <v>497</v>
      </c>
      <c r="W103" s="1032"/>
      <c r="X103" s="1032"/>
      <c r="Y103" s="1033"/>
      <c r="Z103" s="396"/>
      <c r="AA103" s="1031"/>
      <c r="AB103" s="1032"/>
      <c r="AC103" s="1032"/>
      <c r="AD103" s="1032"/>
      <c r="AE103" s="1033"/>
      <c r="AF103" s="389"/>
      <c r="AG103" s="394"/>
      <c r="AH103" s="397"/>
    </row>
    <row r="104" spans="1:34" ht="28" customHeight="1" x14ac:dyDescent="0.2">
      <c r="A104" s="199"/>
      <c r="B104" s="1064"/>
      <c r="C104" s="1034" t="s">
        <v>498</v>
      </c>
      <c r="D104" s="1035"/>
      <c r="E104" s="1035"/>
      <c r="F104" s="1035"/>
      <c r="G104" s="1035"/>
      <c r="H104" s="1035"/>
      <c r="I104" s="1035"/>
      <c r="J104" s="1035"/>
      <c r="K104" s="1035"/>
      <c r="L104" s="1035"/>
      <c r="M104" s="1035"/>
      <c r="N104" s="1035"/>
      <c r="O104" s="1035"/>
      <c r="P104" s="1035"/>
      <c r="Q104" s="1035"/>
      <c r="R104" s="1035"/>
      <c r="S104" s="1035"/>
      <c r="T104" s="1035"/>
      <c r="U104" s="1036"/>
      <c r="V104" s="1037" t="s">
        <v>499</v>
      </c>
      <c r="W104" s="1038"/>
      <c r="X104" s="1038"/>
      <c r="Y104" s="1039"/>
      <c r="Z104" s="392">
        <f>+Z102+1</f>
        <v>94</v>
      </c>
      <c r="AA104" s="1060" t="s">
        <v>500</v>
      </c>
      <c r="AB104" s="1060"/>
      <c r="AC104" s="1060"/>
      <c r="AD104" s="1060"/>
      <c r="AE104" s="1060"/>
      <c r="AF104" s="392">
        <v>92</v>
      </c>
      <c r="AG104" s="394"/>
      <c r="AH104" s="395" t="s">
        <v>232</v>
      </c>
    </row>
    <row r="105" spans="1:34" ht="28" customHeight="1" x14ac:dyDescent="0.2">
      <c r="A105" s="199"/>
      <c r="B105" s="1064"/>
      <c r="C105" s="392">
        <v>301</v>
      </c>
      <c r="D105" s="900" t="s">
        <v>501</v>
      </c>
      <c r="E105" s="901"/>
      <c r="F105" s="901"/>
      <c r="G105" s="901"/>
      <c r="H105" s="901"/>
      <c r="I105" s="901"/>
      <c r="J105" s="901"/>
      <c r="K105" s="901"/>
      <c r="L105" s="901"/>
      <c r="M105" s="901"/>
      <c r="N105" s="901"/>
      <c r="O105" s="938"/>
      <c r="P105" s="392">
        <v>306</v>
      </c>
      <c r="Q105" s="1061"/>
      <c r="R105" s="1062"/>
      <c r="S105" s="1062"/>
      <c r="T105" s="1062"/>
      <c r="U105" s="1062"/>
      <c r="V105" s="1040"/>
      <c r="W105" s="1041"/>
      <c r="X105" s="1041"/>
      <c r="Y105" s="1042"/>
      <c r="Z105" s="392">
        <f>+Z104+1</f>
        <v>95</v>
      </c>
      <c r="AA105" s="1060" t="s">
        <v>502</v>
      </c>
      <c r="AB105" s="1060"/>
      <c r="AC105" s="1060"/>
      <c r="AD105" s="1060"/>
      <c r="AE105" s="1060"/>
      <c r="AF105" s="392">
        <v>93</v>
      </c>
      <c r="AG105" s="394"/>
      <c r="AH105" s="395" t="s">
        <v>232</v>
      </c>
    </row>
    <row r="106" spans="1:34" ht="28" customHeight="1" thickBot="1" x14ac:dyDescent="0.25">
      <c r="A106" s="199"/>
      <c r="B106" s="1064"/>
      <c r="C106" s="1083" t="s">
        <v>503</v>
      </c>
      <c r="D106" s="1084"/>
      <c r="E106" s="1084"/>
      <c r="F106" s="1084"/>
      <c r="G106" s="1084"/>
      <c r="H106" s="1084"/>
      <c r="I106" s="1084"/>
      <c r="J106" s="1084"/>
      <c r="K106" s="1084"/>
      <c r="L106" s="1084"/>
      <c r="M106" s="1084"/>
      <c r="N106" s="1084"/>
      <c r="O106" s="1084"/>
      <c r="P106" s="1084"/>
      <c r="Q106" s="1084"/>
      <c r="R106" s="1084"/>
      <c r="S106" s="1084"/>
      <c r="T106" s="1084"/>
      <c r="U106" s="1085"/>
      <c r="V106" s="1043"/>
      <c r="W106" s="1044"/>
      <c r="X106" s="1044"/>
      <c r="Y106" s="1045"/>
      <c r="Z106" s="399">
        <f>+Z105+1</f>
        <v>96</v>
      </c>
      <c r="AA106" s="1086" t="s">
        <v>504</v>
      </c>
      <c r="AB106" s="1087"/>
      <c r="AC106" s="1087"/>
      <c r="AD106" s="1087"/>
      <c r="AE106" s="1088"/>
      <c r="AF106" s="399">
        <v>94</v>
      </c>
      <c r="AG106" s="473"/>
      <c r="AH106" s="475" t="s">
        <v>252</v>
      </c>
    </row>
    <row r="107" spans="1:34" ht="28" customHeight="1" x14ac:dyDescent="0.2">
      <c r="A107" s="199"/>
      <c r="B107" s="1064"/>
      <c r="C107" s="906">
        <v>780</v>
      </c>
      <c r="D107" s="1091" t="s">
        <v>505</v>
      </c>
      <c r="E107" s="1091"/>
      <c r="F107" s="1091"/>
      <c r="G107" s="1091"/>
      <c r="H107" s="1091"/>
      <c r="I107" s="1091"/>
      <c r="J107" s="1091"/>
      <c r="K107" s="1091"/>
      <c r="L107" s="1091"/>
      <c r="M107" s="1091"/>
      <c r="N107" s="1091"/>
      <c r="O107" s="1091"/>
      <c r="P107" s="398"/>
      <c r="Q107" s="1093" t="s">
        <v>506</v>
      </c>
      <c r="R107" s="1094"/>
      <c r="S107" s="1094"/>
      <c r="T107" s="1094"/>
      <c r="U107" s="1095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401"/>
    </row>
    <row r="108" spans="1:34" ht="28" customHeight="1" x14ac:dyDescent="0.2">
      <c r="A108" s="199"/>
      <c r="B108" s="1064"/>
      <c r="C108" s="1089"/>
      <c r="D108" s="1091"/>
      <c r="E108" s="1091"/>
      <c r="F108" s="1091"/>
      <c r="G108" s="1091"/>
      <c r="H108" s="1091"/>
      <c r="I108" s="1091"/>
      <c r="J108" s="1091"/>
      <c r="K108" s="1091"/>
      <c r="L108" s="1091"/>
      <c r="M108" s="1091"/>
      <c r="N108" s="1091"/>
      <c r="O108" s="1091"/>
      <c r="P108" s="398"/>
      <c r="Q108" s="1093" t="s">
        <v>507</v>
      </c>
      <c r="R108" s="1094"/>
      <c r="S108" s="1094"/>
      <c r="T108" s="1094"/>
      <c r="U108" s="1095"/>
      <c r="V108" s="199"/>
      <c r="W108" s="1096" t="s">
        <v>508</v>
      </c>
      <c r="X108" s="1096"/>
      <c r="Y108" s="1096"/>
      <c r="Z108" s="1096"/>
      <c r="AA108" s="1096"/>
      <c r="AB108" s="1096"/>
      <c r="AC108" s="1096"/>
      <c r="AD108" s="1096"/>
      <c r="AE108" s="1096"/>
      <c r="AF108" s="1096"/>
      <c r="AG108" s="1096"/>
      <c r="AH108" s="401"/>
    </row>
    <row r="109" spans="1:34" ht="28" customHeight="1" thickBot="1" x14ac:dyDescent="0.25">
      <c r="A109" s="199"/>
      <c r="B109" s="1065"/>
      <c r="C109" s="1090"/>
      <c r="D109" s="1092"/>
      <c r="E109" s="1092"/>
      <c r="F109" s="1092"/>
      <c r="G109" s="1092"/>
      <c r="H109" s="1092"/>
      <c r="I109" s="1092"/>
      <c r="J109" s="1092"/>
      <c r="K109" s="1092"/>
      <c r="L109" s="1092"/>
      <c r="M109" s="1092"/>
      <c r="N109" s="1092"/>
      <c r="O109" s="1092"/>
      <c r="P109" s="400"/>
      <c r="Q109" s="1097" t="s">
        <v>509</v>
      </c>
      <c r="R109" s="1098"/>
      <c r="S109" s="1098"/>
      <c r="T109" s="1098"/>
      <c r="U109" s="1099"/>
      <c r="V109" s="199"/>
      <c r="W109" s="476" t="s">
        <v>510</v>
      </c>
      <c r="X109" s="465"/>
      <c r="Y109" s="465"/>
      <c r="Z109" s="465"/>
      <c r="AA109" s="465"/>
      <c r="AB109" s="465"/>
      <c r="AC109" s="465"/>
      <c r="AD109" s="465"/>
      <c r="AE109" s="465"/>
      <c r="AF109" s="465"/>
      <c r="AG109" s="465"/>
      <c r="AH109" s="401"/>
    </row>
    <row r="110" spans="1:34" ht="28" customHeight="1" x14ac:dyDescent="0.2">
      <c r="A110" s="199"/>
      <c r="B110" s="199"/>
      <c r="C110" s="199"/>
      <c r="D110" s="405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401"/>
    </row>
  </sheetData>
  <mergeCells count="315">
    <mergeCell ref="AA104:AE104"/>
    <mergeCell ref="D105:O105"/>
    <mergeCell ref="Q105:U105"/>
    <mergeCell ref="AA105:AE105"/>
    <mergeCell ref="B100:B109"/>
    <mergeCell ref="D100:O100"/>
    <mergeCell ref="Q100:T100"/>
    <mergeCell ref="V100:Y102"/>
    <mergeCell ref="AA100:AE100"/>
    <mergeCell ref="D101:O101"/>
    <mergeCell ref="Q101:T101"/>
    <mergeCell ref="AA101:AE101"/>
    <mergeCell ref="C102:U102"/>
    <mergeCell ref="AA102:AE102"/>
    <mergeCell ref="C106:U106"/>
    <mergeCell ref="AA106:AE106"/>
    <mergeCell ref="C107:C109"/>
    <mergeCell ref="D107:O109"/>
    <mergeCell ref="Q107:U107"/>
    <mergeCell ref="Q108:U108"/>
    <mergeCell ref="W108:AG108"/>
    <mergeCell ref="Q109:U109"/>
    <mergeCell ref="D103:O103"/>
    <mergeCell ref="Q103:T103"/>
    <mergeCell ref="V103:Y103"/>
    <mergeCell ref="AA103:AE103"/>
    <mergeCell ref="C104:U104"/>
    <mergeCell ref="V104:Y106"/>
    <mergeCell ref="L98:O98"/>
    <mergeCell ref="S98:Y98"/>
    <mergeCell ref="AA98:AE98"/>
    <mergeCell ref="AG98:AH98"/>
    <mergeCell ref="E92:O92"/>
    <mergeCell ref="Q92:U92"/>
    <mergeCell ref="V92:Y92"/>
    <mergeCell ref="AA92:AE92"/>
    <mergeCell ref="C93:C95"/>
    <mergeCell ref="E93:AE93"/>
    <mergeCell ref="E94:AE94"/>
    <mergeCell ref="E95:AE95"/>
    <mergeCell ref="C81:C92"/>
    <mergeCell ref="E81:T81"/>
    <mergeCell ref="V81:Y81"/>
    <mergeCell ref="AA81:AE81"/>
    <mergeCell ref="E82:O82"/>
    <mergeCell ref="Q82:U82"/>
    <mergeCell ref="V82:Y82"/>
    <mergeCell ref="AA82:AE82"/>
    <mergeCell ref="E90:AE90"/>
    <mergeCell ref="E91:O91"/>
    <mergeCell ref="Q91:U91"/>
    <mergeCell ref="V91:Y91"/>
    <mergeCell ref="AA91:AE91"/>
    <mergeCell ref="B97:P97"/>
    <mergeCell ref="R97:Y97"/>
    <mergeCell ref="Z97:AE97"/>
    <mergeCell ref="AF97:AH97"/>
    <mergeCell ref="B58:B95"/>
    <mergeCell ref="E58:T58"/>
    <mergeCell ref="V58:Y58"/>
    <mergeCell ref="AA58:AE58"/>
    <mergeCell ref="C59:C80"/>
    <mergeCell ref="E59:T59"/>
    <mergeCell ref="V59:Y59"/>
    <mergeCell ref="AA59:AE59"/>
    <mergeCell ref="E85:O85"/>
    <mergeCell ref="Q85:U85"/>
    <mergeCell ref="V85:Y85"/>
    <mergeCell ref="AA85:AE85"/>
    <mergeCell ref="E86:O86"/>
    <mergeCell ref="Q86:U86"/>
    <mergeCell ref="V86:Y86"/>
    <mergeCell ref="AA86:AE86"/>
    <mergeCell ref="E89:O89"/>
    <mergeCell ref="Q89:U89"/>
    <mergeCell ref="V89:Y89"/>
    <mergeCell ref="AA89:AE89"/>
    <mergeCell ref="V83:Y83"/>
    <mergeCell ref="AA83:AE83"/>
    <mergeCell ref="E84:O84"/>
    <mergeCell ref="Q84:U84"/>
    <mergeCell ref="V84:Y84"/>
    <mergeCell ref="AA84:AE84"/>
    <mergeCell ref="E83:O83"/>
    <mergeCell ref="Q83:U83"/>
    <mergeCell ref="E87:O87"/>
    <mergeCell ref="Q87:U87"/>
    <mergeCell ref="V87:Y87"/>
    <mergeCell ref="AA87:AE87"/>
    <mergeCell ref="E88:O88"/>
    <mergeCell ref="Q88:U88"/>
    <mergeCell ref="V88:Y88"/>
    <mergeCell ref="AA88:AE88"/>
    <mergeCell ref="E79:O79"/>
    <mergeCell ref="Q79:U79"/>
    <mergeCell ref="V79:Y79"/>
    <mergeCell ref="AA79:AE79"/>
    <mergeCell ref="E80:O80"/>
    <mergeCell ref="Q80:U80"/>
    <mergeCell ref="V80:Y80"/>
    <mergeCell ref="AA80:AE80"/>
    <mergeCell ref="E77:O77"/>
    <mergeCell ref="Q77:U77"/>
    <mergeCell ref="V77:Y77"/>
    <mergeCell ref="AA77:AE77"/>
    <mergeCell ref="E78:O78"/>
    <mergeCell ref="Q78:U78"/>
    <mergeCell ref="V78:Y78"/>
    <mergeCell ref="AA78:AE78"/>
    <mergeCell ref="E75:T75"/>
    <mergeCell ref="V75:Y75"/>
    <mergeCell ref="AA75:AE75"/>
    <mergeCell ref="E76:O76"/>
    <mergeCell ref="Q76:U76"/>
    <mergeCell ref="V76:Y76"/>
    <mergeCell ref="AA76:AE76"/>
    <mergeCell ref="E73:T73"/>
    <mergeCell ref="V73:Y73"/>
    <mergeCell ref="AA73:AE73"/>
    <mergeCell ref="E74:T74"/>
    <mergeCell ref="V74:Y74"/>
    <mergeCell ref="AA74:AE74"/>
    <mergeCell ref="E71:T71"/>
    <mergeCell ref="V71:Y71"/>
    <mergeCell ref="AA71:AE71"/>
    <mergeCell ref="E72:T72"/>
    <mergeCell ref="V72:Y72"/>
    <mergeCell ref="AA72:AE72"/>
    <mergeCell ref="E69:T69"/>
    <mergeCell ref="V69:Y69"/>
    <mergeCell ref="AA69:AE69"/>
    <mergeCell ref="E70:T70"/>
    <mergeCell ref="V70:Y70"/>
    <mergeCell ref="AA70:AE70"/>
    <mergeCell ref="E67:T67"/>
    <mergeCell ref="V67:Y67"/>
    <mergeCell ref="AA67:AE67"/>
    <mergeCell ref="E68:T68"/>
    <mergeCell ref="V68:Y68"/>
    <mergeCell ref="AA68:AE68"/>
    <mergeCell ref="E65:T65"/>
    <mergeCell ref="V65:Y65"/>
    <mergeCell ref="AA65:AE65"/>
    <mergeCell ref="E66:T66"/>
    <mergeCell ref="V66:Y66"/>
    <mergeCell ref="AA66:AE66"/>
    <mergeCell ref="E63:T63"/>
    <mergeCell ref="V63:Y63"/>
    <mergeCell ref="AA63:AE63"/>
    <mergeCell ref="E64:T64"/>
    <mergeCell ref="V64:Y64"/>
    <mergeCell ref="AA64:AE64"/>
    <mergeCell ref="AA60:AE60"/>
    <mergeCell ref="E61:T61"/>
    <mergeCell ref="V61:Y61"/>
    <mergeCell ref="AA61:AE61"/>
    <mergeCell ref="E62:T62"/>
    <mergeCell ref="V62:Y62"/>
    <mergeCell ref="AA62:AE62"/>
    <mergeCell ref="E60:T60"/>
    <mergeCell ref="V60:Y60"/>
    <mergeCell ref="E55:Y55"/>
    <mergeCell ref="AA55:AE55"/>
    <mergeCell ref="E56:Y56"/>
    <mergeCell ref="AA56:AE56"/>
    <mergeCell ref="E57:Y57"/>
    <mergeCell ref="AA57:AE57"/>
    <mergeCell ref="E52:Y52"/>
    <mergeCell ref="AA52:AE52"/>
    <mergeCell ref="E53:Y53"/>
    <mergeCell ref="AA53:AE53"/>
    <mergeCell ref="E54:Y54"/>
    <mergeCell ref="AA54:AE54"/>
    <mergeCell ref="AA50:AE50"/>
    <mergeCell ref="E51:Y51"/>
    <mergeCell ref="AA51:AE51"/>
    <mergeCell ref="E46:Y46"/>
    <mergeCell ref="AA46:AE46"/>
    <mergeCell ref="E47:Y47"/>
    <mergeCell ref="AA47:AE47"/>
    <mergeCell ref="E48:Y48"/>
    <mergeCell ref="AA48:AE48"/>
    <mergeCell ref="E36:Y36"/>
    <mergeCell ref="AA36:AE36"/>
    <mergeCell ref="C37:C56"/>
    <mergeCell ref="E37:Y37"/>
    <mergeCell ref="AA37:AE37"/>
    <mergeCell ref="E38:Y38"/>
    <mergeCell ref="AA38:AE38"/>
    <mergeCell ref="E39:Y39"/>
    <mergeCell ref="E43:Y43"/>
    <mergeCell ref="AA43:AE43"/>
    <mergeCell ref="E44:Y44"/>
    <mergeCell ref="AA44:AE44"/>
    <mergeCell ref="E45:Y45"/>
    <mergeCell ref="AA45:AE45"/>
    <mergeCell ref="AA39:AE39"/>
    <mergeCell ref="E40:Y40"/>
    <mergeCell ref="AA40:AE40"/>
    <mergeCell ref="E41:Y41"/>
    <mergeCell ref="AA41:AE41"/>
    <mergeCell ref="E42:Y42"/>
    <mergeCell ref="AA42:AE42"/>
    <mergeCell ref="E49:Y49"/>
    <mergeCell ref="AA49:AE49"/>
    <mergeCell ref="E50:Y50"/>
    <mergeCell ref="B30:B57"/>
    <mergeCell ref="E30:Y30"/>
    <mergeCell ref="AA30:AE30"/>
    <mergeCell ref="E31:Y31"/>
    <mergeCell ref="AA31:AE31"/>
    <mergeCell ref="E25:AE25"/>
    <mergeCell ref="E26:AE26"/>
    <mergeCell ref="E27:M27"/>
    <mergeCell ref="O27:S27"/>
    <mergeCell ref="T27:Y27"/>
    <mergeCell ref="AA27:AE27"/>
    <mergeCell ref="E32:Y32"/>
    <mergeCell ref="AA32:AE32"/>
    <mergeCell ref="E33:Y33"/>
    <mergeCell ref="AA33:AE33"/>
    <mergeCell ref="E34:Y34"/>
    <mergeCell ref="AA34:AE34"/>
    <mergeCell ref="E28:M28"/>
    <mergeCell ref="O28:S28"/>
    <mergeCell ref="T28:Y28"/>
    <mergeCell ref="AA28:AE28"/>
    <mergeCell ref="E29:AE29"/>
    <mergeCell ref="E35:Y35"/>
    <mergeCell ref="AA35:AE35"/>
    <mergeCell ref="E22:M22"/>
    <mergeCell ref="O22:S22"/>
    <mergeCell ref="T22:Y22"/>
    <mergeCell ref="AA22:AE22"/>
    <mergeCell ref="C23:C28"/>
    <mergeCell ref="E23:M23"/>
    <mergeCell ref="O23:S23"/>
    <mergeCell ref="T23:Y23"/>
    <mergeCell ref="AA23:AE23"/>
    <mergeCell ref="E24:AE24"/>
    <mergeCell ref="E19:AE19"/>
    <mergeCell ref="E20:M20"/>
    <mergeCell ref="O20:S20"/>
    <mergeCell ref="T20:Y20"/>
    <mergeCell ref="AA20:AE20"/>
    <mergeCell ref="E21:AE21"/>
    <mergeCell ref="E17:S17"/>
    <mergeCell ref="U17:V17"/>
    <mergeCell ref="X17:Y17"/>
    <mergeCell ref="AA17:AB17"/>
    <mergeCell ref="AD17:AE17"/>
    <mergeCell ref="E18:S18"/>
    <mergeCell ref="T18:Y18"/>
    <mergeCell ref="AA18:AB18"/>
    <mergeCell ref="AD18:AE18"/>
    <mergeCell ref="E16:S16"/>
    <mergeCell ref="T16:Y16"/>
    <mergeCell ref="Z16:AB16"/>
    <mergeCell ref="AD16:AE16"/>
    <mergeCell ref="Z13:Z14"/>
    <mergeCell ref="AA13:AB14"/>
    <mergeCell ref="AC13:AC14"/>
    <mergeCell ref="AD13:AE14"/>
    <mergeCell ref="AF13:AF14"/>
    <mergeCell ref="AD11:AE11"/>
    <mergeCell ref="E12:S12"/>
    <mergeCell ref="U12:V12"/>
    <mergeCell ref="X12:Y12"/>
    <mergeCell ref="AA12:AB12"/>
    <mergeCell ref="AD12:AE12"/>
    <mergeCell ref="AH13:AH14"/>
    <mergeCell ref="E15:S15"/>
    <mergeCell ref="T15:Y15"/>
    <mergeCell ref="Z15:AE15"/>
    <mergeCell ref="AG13:AG14"/>
    <mergeCell ref="AD8:AE8"/>
    <mergeCell ref="E9:S9"/>
    <mergeCell ref="U9:V9"/>
    <mergeCell ref="X9:Y9"/>
    <mergeCell ref="AA9:AB9"/>
    <mergeCell ref="AD9:AE9"/>
    <mergeCell ref="B8:B29"/>
    <mergeCell ref="C8:C22"/>
    <mergeCell ref="E8:S8"/>
    <mergeCell ref="U8:V8"/>
    <mergeCell ref="X8:Y8"/>
    <mergeCell ref="AA8:AB8"/>
    <mergeCell ref="E10:S10"/>
    <mergeCell ref="T10:Y10"/>
    <mergeCell ref="Z10:AE10"/>
    <mergeCell ref="E11:S11"/>
    <mergeCell ref="D13:D14"/>
    <mergeCell ref="E13:S14"/>
    <mergeCell ref="T13:T14"/>
    <mergeCell ref="U13:V14"/>
    <mergeCell ref="W13:W14"/>
    <mergeCell ref="X13:Y14"/>
    <mergeCell ref="T11:Y11"/>
    <mergeCell ref="Z11:AB11"/>
    <mergeCell ref="B1:E1"/>
    <mergeCell ref="AB2:AE2"/>
    <mergeCell ref="AF2:AH2"/>
    <mergeCell ref="AB3:AE3"/>
    <mergeCell ref="AF3:AH3"/>
    <mergeCell ref="AC4:AH4"/>
    <mergeCell ref="B5:C7"/>
    <mergeCell ref="D5:S7"/>
    <mergeCell ref="T5:AE5"/>
    <mergeCell ref="AF5:AH7"/>
    <mergeCell ref="T6:Y6"/>
    <mergeCell ref="Z6:AE6"/>
    <mergeCell ref="T7:V7"/>
    <mergeCell ref="W7:Y7"/>
    <mergeCell ref="Z7:AB7"/>
    <mergeCell ref="AC7:AE7"/>
  </mergeCells>
  <hyperlinks>
    <hyperlink ref="B3" r:id="rId1" xr:uid="{2D8E5941-7B62-144B-920A-BCF1D88A19F3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F93BE-AF8A-3B4E-855A-0FB31E572B74}">
  <sheetPr>
    <tabColor theme="9" tint="0.39997558519241921"/>
  </sheetPr>
  <dimension ref="A1:AJ110"/>
  <sheetViews>
    <sheetView topLeftCell="F11" zoomScale="80" zoomScaleNormal="80" workbookViewId="0">
      <selection activeCell="AA49" sqref="AA49:AE49"/>
    </sheetView>
  </sheetViews>
  <sheetFormatPr baseColWidth="10" defaultRowHeight="16" x14ac:dyDescent="0.2"/>
  <cols>
    <col min="1" max="1" width="1.83203125" customWidth="1"/>
    <col min="3" max="3" width="5" bestFit="1" customWidth="1"/>
    <col min="4" max="4" width="3.6640625" customWidth="1"/>
    <col min="7" max="7" width="4.5" customWidth="1"/>
    <col min="8" max="11" width="4.6640625" customWidth="1"/>
    <col min="13" max="13" width="4.6640625" customWidth="1"/>
    <col min="14" max="14" width="7.5" customWidth="1"/>
    <col min="15" max="15" width="4.6640625" customWidth="1"/>
    <col min="16" max="16" width="7.1640625" customWidth="1"/>
    <col min="18" max="18" width="3.83203125" customWidth="1"/>
    <col min="19" max="19" width="10.33203125" customWidth="1"/>
    <col min="20" max="20" width="11" customWidth="1"/>
    <col min="21" max="21" width="7.33203125" customWidth="1"/>
    <col min="22" max="22" width="8.33203125" customWidth="1"/>
    <col min="23" max="23" width="7.33203125" customWidth="1"/>
    <col min="24" max="24" width="6.1640625" customWidth="1"/>
    <col min="25" max="25" width="13.83203125" customWidth="1"/>
    <col min="26" max="26" width="7.5" customWidth="1"/>
    <col min="27" max="27" width="12.83203125" customWidth="1"/>
    <col min="28" max="28" width="17.1640625" customWidth="1"/>
    <col min="29" max="29" width="11.33203125" customWidth="1"/>
    <col min="30" max="30" width="4.6640625" customWidth="1"/>
    <col min="31" max="31" width="19.33203125" customWidth="1"/>
    <col min="32" max="32" width="11.33203125" customWidth="1"/>
    <col min="33" max="33" width="28.5" customWidth="1"/>
    <col min="34" max="34" width="6.6640625" customWidth="1"/>
    <col min="36" max="36" width="14.83203125" style="477" bestFit="1" customWidth="1"/>
  </cols>
  <sheetData>
    <row r="1" spans="1:34" ht="17" thickBot="1" x14ac:dyDescent="0.25">
      <c r="A1" s="199"/>
      <c r="B1" s="836"/>
      <c r="C1" s="836"/>
      <c r="D1" s="836"/>
      <c r="E1" s="836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401"/>
    </row>
    <row r="2" spans="1:34" ht="21" x14ac:dyDescent="0.25">
      <c r="A2" s="199"/>
      <c r="B2" s="402"/>
      <c r="C2" s="402"/>
      <c r="D2" s="403"/>
      <c r="E2" s="402"/>
      <c r="F2" s="199"/>
      <c r="G2" s="199"/>
      <c r="H2" s="381" t="s">
        <v>354</v>
      </c>
      <c r="I2" s="381"/>
      <c r="J2" s="381"/>
      <c r="K2" s="381"/>
      <c r="L2" s="381"/>
      <c r="M2" s="381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380"/>
      <c r="AA2" s="381"/>
      <c r="AB2" s="837" t="s">
        <v>355</v>
      </c>
      <c r="AC2" s="838"/>
      <c r="AD2" s="838"/>
      <c r="AE2" s="839"/>
      <c r="AF2" s="840"/>
      <c r="AG2" s="841"/>
      <c r="AH2" s="842"/>
    </row>
    <row r="3" spans="1:34" ht="22" thickBot="1" x14ac:dyDescent="0.3">
      <c r="A3" s="199"/>
      <c r="B3" s="404" t="s">
        <v>356</v>
      </c>
      <c r="C3" s="402"/>
      <c r="D3" s="403"/>
      <c r="E3" s="402"/>
      <c r="F3" s="199"/>
      <c r="G3" s="199"/>
      <c r="H3" s="381"/>
      <c r="I3" s="381"/>
      <c r="J3" s="381"/>
      <c r="K3" s="381"/>
      <c r="L3" s="381"/>
      <c r="M3" s="381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380"/>
      <c r="AA3" s="381"/>
      <c r="AB3" s="843" t="s">
        <v>14</v>
      </c>
      <c r="AC3" s="844"/>
      <c r="AD3" s="844"/>
      <c r="AE3" s="845"/>
      <c r="AF3" s="846"/>
      <c r="AG3" s="844"/>
      <c r="AH3" s="847"/>
    </row>
    <row r="4" spans="1:34" ht="17" thickBot="1" x14ac:dyDescent="0.25">
      <c r="A4" s="199"/>
      <c r="B4" s="199"/>
      <c r="C4" s="199"/>
      <c r="D4" s="4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406"/>
      <c r="AC4" s="848"/>
      <c r="AD4" s="849"/>
      <c r="AE4" s="849"/>
      <c r="AF4" s="849"/>
      <c r="AG4" s="849"/>
      <c r="AH4" s="849"/>
    </row>
    <row r="5" spans="1:34" x14ac:dyDescent="0.2">
      <c r="A5" s="199"/>
      <c r="B5" s="850"/>
      <c r="C5" s="851"/>
      <c r="D5" s="856" t="s">
        <v>357</v>
      </c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62" t="s">
        <v>358</v>
      </c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4"/>
      <c r="AF5" s="865" t="s">
        <v>359</v>
      </c>
      <c r="AG5" s="865"/>
      <c r="AH5" s="866"/>
    </row>
    <row r="6" spans="1:34" x14ac:dyDescent="0.2">
      <c r="A6" s="199"/>
      <c r="B6" s="852"/>
      <c r="C6" s="853"/>
      <c r="D6" s="858"/>
      <c r="E6" s="859"/>
      <c r="F6" s="859"/>
      <c r="G6" s="859"/>
      <c r="H6" s="859"/>
      <c r="I6" s="859"/>
      <c r="J6" s="859"/>
      <c r="K6" s="859"/>
      <c r="L6" s="859"/>
      <c r="M6" s="859"/>
      <c r="N6" s="859"/>
      <c r="O6" s="859"/>
      <c r="P6" s="859"/>
      <c r="Q6" s="859"/>
      <c r="R6" s="859"/>
      <c r="S6" s="859"/>
      <c r="T6" s="871" t="s">
        <v>360</v>
      </c>
      <c r="U6" s="872"/>
      <c r="V6" s="871"/>
      <c r="W6" s="871"/>
      <c r="X6" s="871"/>
      <c r="Y6" s="871"/>
      <c r="Z6" s="873" t="s">
        <v>361</v>
      </c>
      <c r="AA6" s="874"/>
      <c r="AB6" s="874"/>
      <c r="AC6" s="874"/>
      <c r="AD6" s="874"/>
      <c r="AE6" s="875"/>
      <c r="AF6" s="867"/>
      <c r="AG6" s="867"/>
      <c r="AH6" s="868"/>
    </row>
    <row r="7" spans="1:34" ht="35" customHeight="1" thickBot="1" x14ac:dyDescent="0.25">
      <c r="A7" s="199"/>
      <c r="B7" s="854"/>
      <c r="C7" s="855"/>
      <c r="D7" s="860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76" t="s">
        <v>178</v>
      </c>
      <c r="U7" s="877"/>
      <c r="V7" s="877"/>
      <c r="W7" s="878" t="s">
        <v>179</v>
      </c>
      <c r="X7" s="878"/>
      <c r="Y7" s="878"/>
      <c r="Z7" s="879" t="s">
        <v>178</v>
      </c>
      <c r="AA7" s="880"/>
      <c r="AB7" s="879"/>
      <c r="AC7" s="879" t="s">
        <v>179</v>
      </c>
      <c r="AD7" s="879"/>
      <c r="AE7" s="879"/>
      <c r="AF7" s="869"/>
      <c r="AG7" s="869"/>
      <c r="AH7" s="870"/>
    </row>
    <row r="8" spans="1:34" ht="23" x14ac:dyDescent="0.2">
      <c r="A8" s="199"/>
      <c r="B8" s="890" t="s">
        <v>362</v>
      </c>
      <c r="C8" s="893" t="s">
        <v>363</v>
      </c>
      <c r="D8" s="387">
        <v>1</v>
      </c>
      <c r="E8" s="895" t="s">
        <v>364</v>
      </c>
      <c r="F8" s="896"/>
      <c r="G8" s="896"/>
      <c r="H8" s="896"/>
      <c r="I8" s="896"/>
      <c r="J8" s="896"/>
      <c r="K8" s="896"/>
      <c r="L8" s="896"/>
      <c r="M8" s="896"/>
      <c r="N8" s="896"/>
      <c r="O8" s="896"/>
      <c r="P8" s="896"/>
      <c r="Q8" s="896"/>
      <c r="R8" s="896"/>
      <c r="S8" s="897"/>
      <c r="T8" s="407">
        <v>1592</v>
      </c>
      <c r="U8" s="898"/>
      <c r="V8" s="899"/>
      <c r="W8" s="409">
        <v>1024</v>
      </c>
      <c r="X8" s="1101">
        <f>'DJ1948'!W13</f>
        <v>0</v>
      </c>
      <c r="Y8" s="1102"/>
      <c r="Z8" s="407">
        <v>1593</v>
      </c>
      <c r="AA8" s="898"/>
      <c r="AB8" s="899"/>
      <c r="AC8" s="409">
        <v>1025</v>
      </c>
      <c r="AD8" s="881"/>
      <c r="AE8" s="882"/>
      <c r="AF8" s="407">
        <v>104</v>
      </c>
      <c r="AG8" s="410">
        <f>'DJ1948'!F13</f>
        <v>0</v>
      </c>
      <c r="AH8" s="411" t="s">
        <v>232</v>
      </c>
    </row>
    <row r="9" spans="1:34" ht="23" x14ac:dyDescent="0.2">
      <c r="A9" s="199"/>
      <c r="B9" s="891"/>
      <c r="C9" s="894"/>
      <c r="D9" s="392">
        <v>2</v>
      </c>
      <c r="E9" s="883" t="s">
        <v>365</v>
      </c>
      <c r="F9" s="884"/>
      <c r="G9" s="884"/>
      <c r="H9" s="884"/>
      <c r="I9" s="884"/>
      <c r="J9" s="884"/>
      <c r="K9" s="884"/>
      <c r="L9" s="884"/>
      <c r="M9" s="884"/>
      <c r="N9" s="884"/>
      <c r="O9" s="884"/>
      <c r="P9" s="884"/>
      <c r="Q9" s="884"/>
      <c r="R9" s="884"/>
      <c r="S9" s="885"/>
      <c r="T9" s="412">
        <v>1594</v>
      </c>
      <c r="U9" s="886"/>
      <c r="V9" s="887"/>
      <c r="W9" s="414">
        <v>1026</v>
      </c>
      <c r="X9" s="886"/>
      <c r="Y9" s="887"/>
      <c r="Z9" s="412">
        <v>1595</v>
      </c>
      <c r="AA9" s="886"/>
      <c r="AB9" s="887"/>
      <c r="AC9" s="414">
        <v>1027</v>
      </c>
      <c r="AD9" s="888"/>
      <c r="AE9" s="889"/>
      <c r="AF9" s="412">
        <v>105</v>
      </c>
      <c r="AG9" s="415"/>
      <c r="AH9" s="416" t="s">
        <v>232</v>
      </c>
    </row>
    <row r="10" spans="1:34" ht="23" x14ac:dyDescent="0.2">
      <c r="A10" s="199"/>
      <c r="B10" s="891"/>
      <c r="C10" s="894"/>
      <c r="D10" s="392">
        <v>3</v>
      </c>
      <c r="E10" s="900" t="s">
        <v>366</v>
      </c>
      <c r="F10" s="901"/>
      <c r="G10" s="901"/>
      <c r="H10" s="901"/>
      <c r="I10" s="901"/>
      <c r="J10" s="901"/>
      <c r="K10" s="901"/>
      <c r="L10" s="901"/>
      <c r="M10" s="901"/>
      <c r="N10" s="901"/>
      <c r="O10" s="901"/>
      <c r="P10" s="901"/>
      <c r="Q10" s="901"/>
      <c r="R10" s="901"/>
      <c r="S10" s="901"/>
      <c r="T10" s="902"/>
      <c r="U10" s="903"/>
      <c r="V10" s="903"/>
      <c r="W10" s="903"/>
      <c r="X10" s="903"/>
      <c r="Y10" s="904"/>
      <c r="Z10" s="902"/>
      <c r="AA10" s="903"/>
      <c r="AB10" s="903"/>
      <c r="AC10" s="903"/>
      <c r="AD10" s="903"/>
      <c r="AE10" s="904"/>
      <c r="AF10" s="412">
        <v>106</v>
      </c>
      <c r="AG10" s="415"/>
      <c r="AH10" s="416" t="s">
        <v>232</v>
      </c>
    </row>
    <row r="11" spans="1:34" ht="23" x14ac:dyDescent="0.2">
      <c r="A11" s="199"/>
      <c r="B11" s="891"/>
      <c r="C11" s="894"/>
      <c r="D11" s="392">
        <v>4</v>
      </c>
      <c r="E11" s="883" t="s">
        <v>367</v>
      </c>
      <c r="F11" s="884"/>
      <c r="G11" s="884"/>
      <c r="H11" s="884"/>
      <c r="I11" s="884"/>
      <c r="J11" s="884"/>
      <c r="K11" s="884"/>
      <c r="L11" s="884"/>
      <c r="M11" s="884"/>
      <c r="N11" s="884"/>
      <c r="O11" s="884"/>
      <c r="P11" s="884"/>
      <c r="Q11" s="884"/>
      <c r="R11" s="884"/>
      <c r="S11" s="885"/>
      <c r="T11" s="902"/>
      <c r="U11" s="903"/>
      <c r="V11" s="903"/>
      <c r="W11" s="903"/>
      <c r="X11" s="903"/>
      <c r="Y11" s="904"/>
      <c r="Z11" s="902"/>
      <c r="AA11" s="903"/>
      <c r="AB11" s="903"/>
      <c r="AC11" s="414">
        <v>603</v>
      </c>
      <c r="AD11" s="923"/>
      <c r="AE11" s="924"/>
      <c r="AF11" s="412">
        <v>108</v>
      </c>
      <c r="AG11" s="415"/>
      <c r="AH11" s="416" t="s">
        <v>232</v>
      </c>
    </row>
    <row r="12" spans="1:34" ht="23" x14ac:dyDescent="0.2">
      <c r="A12" s="199"/>
      <c r="B12" s="891"/>
      <c r="C12" s="894"/>
      <c r="D12" s="392">
        <v>5</v>
      </c>
      <c r="E12" s="883" t="s">
        <v>368</v>
      </c>
      <c r="F12" s="884"/>
      <c r="G12" s="884"/>
      <c r="H12" s="884"/>
      <c r="I12" s="884"/>
      <c r="J12" s="884"/>
      <c r="K12" s="884"/>
      <c r="L12" s="884"/>
      <c r="M12" s="884"/>
      <c r="N12" s="884"/>
      <c r="O12" s="884"/>
      <c r="P12" s="884"/>
      <c r="Q12" s="884"/>
      <c r="R12" s="884"/>
      <c r="S12" s="885"/>
      <c r="T12" s="412">
        <v>1721</v>
      </c>
      <c r="U12" s="886"/>
      <c r="V12" s="887"/>
      <c r="W12" s="412">
        <v>1722</v>
      </c>
      <c r="X12" s="888"/>
      <c r="Y12" s="889"/>
      <c r="Z12" s="417">
        <v>1596</v>
      </c>
      <c r="AA12" s="888"/>
      <c r="AB12" s="889"/>
      <c r="AC12" s="414">
        <v>954</v>
      </c>
      <c r="AD12" s="925"/>
      <c r="AE12" s="926"/>
      <c r="AF12" s="412">
        <v>955</v>
      </c>
      <c r="AG12" s="415"/>
      <c r="AH12" s="418" t="s">
        <v>232</v>
      </c>
    </row>
    <row r="13" spans="1:34" x14ac:dyDescent="0.2">
      <c r="A13" s="199"/>
      <c r="B13" s="891"/>
      <c r="C13" s="894"/>
      <c r="D13" s="905">
        <v>6</v>
      </c>
      <c r="E13" s="907" t="s">
        <v>369</v>
      </c>
      <c r="F13" s="908"/>
      <c r="G13" s="908"/>
      <c r="H13" s="908"/>
      <c r="I13" s="908"/>
      <c r="J13" s="908"/>
      <c r="K13" s="908"/>
      <c r="L13" s="908"/>
      <c r="M13" s="908"/>
      <c r="N13" s="908"/>
      <c r="O13" s="908"/>
      <c r="P13" s="908"/>
      <c r="Q13" s="908"/>
      <c r="R13" s="908"/>
      <c r="S13" s="909"/>
      <c r="T13" s="913">
        <v>1597</v>
      </c>
      <c r="U13" s="915"/>
      <c r="V13" s="916"/>
      <c r="W13" s="913">
        <v>1598</v>
      </c>
      <c r="X13" s="919"/>
      <c r="Y13" s="920"/>
      <c r="Z13" s="913">
        <v>1599</v>
      </c>
      <c r="AA13" s="919"/>
      <c r="AB13" s="920"/>
      <c r="AC13" s="913">
        <v>1631</v>
      </c>
      <c r="AD13" s="931"/>
      <c r="AE13" s="932"/>
      <c r="AF13" s="913">
        <v>1632</v>
      </c>
      <c r="AG13" s="929"/>
      <c r="AH13" s="927" t="s">
        <v>232</v>
      </c>
    </row>
    <row r="14" spans="1:34" x14ac:dyDescent="0.2">
      <c r="A14" s="199"/>
      <c r="B14" s="891"/>
      <c r="C14" s="894"/>
      <c r="D14" s="906"/>
      <c r="E14" s="910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2"/>
      <c r="T14" s="914"/>
      <c r="U14" s="917"/>
      <c r="V14" s="918"/>
      <c r="W14" s="914"/>
      <c r="X14" s="921"/>
      <c r="Y14" s="922"/>
      <c r="Z14" s="914"/>
      <c r="AA14" s="921"/>
      <c r="AB14" s="922"/>
      <c r="AC14" s="914"/>
      <c r="AD14" s="933"/>
      <c r="AE14" s="934"/>
      <c r="AF14" s="914"/>
      <c r="AG14" s="930"/>
      <c r="AH14" s="928"/>
    </row>
    <row r="15" spans="1:34" ht="23" x14ac:dyDescent="0.2">
      <c r="A15" s="199"/>
      <c r="B15" s="891"/>
      <c r="C15" s="894"/>
      <c r="D15" s="392">
        <v>7</v>
      </c>
      <c r="E15" s="883" t="s">
        <v>370</v>
      </c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884"/>
      <c r="Q15" s="884"/>
      <c r="R15" s="884"/>
      <c r="S15" s="885"/>
      <c r="T15" s="902"/>
      <c r="U15" s="903"/>
      <c r="V15" s="903"/>
      <c r="W15" s="903"/>
      <c r="X15" s="903"/>
      <c r="Y15" s="904"/>
      <c r="Z15" s="902"/>
      <c r="AA15" s="903"/>
      <c r="AB15" s="903"/>
      <c r="AC15" s="903"/>
      <c r="AD15" s="903"/>
      <c r="AE15" s="904"/>
      <c r="AF15" s="412">
        <v>110</v>
      </c>
      <c r="AG15" s="415"/>
      <c r="AH15" s="416" t="s">
        <v>232</v>
      </c>
    </row>
    <row r="16" spans="1:34" ht="23" x14ac:dyDescent="0.2">
      <c r="A16" s="199"/>
      <c r="B16" s="891"/>
      <c r="C16" s="894"/>
      <c r="D16" s="392">
        <v>8</v>
      </c>
      <c r="E16" s="883" t="s">
        <v>371</v>
      </c>
      <c r="F16" s="884"/>
      <c r="G16" s="884"/>
      <c r="H16" s="884"/>
      <c r="I16" s="884"/>
      <c r="J16" s="884"/>
      <c r="K16" s="884"/>
      <c r="L16" s="884"/>
      <c r="M16" s="884"/>
      <c r="N16" s="884"/>
      <c r="O16" s="884"/>
      <c r="P16" s="884"/>
      <c r="Q16" s="884"/>
      <c r="R16" s="884"/>
      <c r="S16" s="885"/>
      <c r="T16" s="902"/>
      <c r="U16" s="903"/>
      <c r="V16" s="903"/>
      <c r="W16" s="903"/>
      <c r="X16" s="903"/>
      <c r="Y16" s="904"/>
      <c r="Z16" s="902"/>
      <c r="AA16" s="903"/>
      <c r="AB16" s="903"/>
      <c r="AC16" s="414">
        <v>605</v>
      </c>
      <c r="AD16" s="888"/>
      <c r="AE16" s="889"/>
      <c r="AF16" s="412">
        <v>155</v>
      </c>
      <c r="AG16" s="415"/>
      <c r="AH16" s="416" t="s">
        <v>232</v>
      </c>
    </row>
    <row r="17" spans="1:36" ht="23" x14ac:dyDescent="0.2">
      <c r="A17" s="199"/>
      <c r="B17" s="891"/>
      <c r="C17" s="894"/>
      <c r="D17" s="392">
        <v>9</v>
      </c>
      <c r="E17" s="883" t="s">
        <v>372</v>
      </c>
      <c r="F17" s="884"/>
      <c r="G17" s="884"/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  <c r="S17" s="885"/>
      <c r="T17" s="414">
        <v>1633</v>
      </c>
      <c r="U17" s="888"/>
      <c r="V17" s="889"/>
      <c r="W17" s="414">
        <v>1105</v>
      </c>
      <c r="X17" s="888"/>
      <c r="Y17" s="889"/>
      <c r="Z17" s="414">
        <v>1634</v>
      </c>
      <c r="AA17" s="888"/>
      <c r="AB17" s="889"/>
      <c r="AC17" s="420">
        <v>606</v>
      </c>
      <c r="AD17" s="888"/>
      <c r="AE17" s="889"/>
      <c r="AF17" s="412">
        <v>152</v>
      </c>
      <c r="AG17" s="415"/>
      <c r="AH17" s="416" t="s">
        <v>232</v>
      </c>
    </row>
    <row r="18" spans="1:36" ht="23" x14ac:dyDescent="0.2">
      <c r="A18" s="199"/>
      <c r="B18" s="891"/>
      <c r="C18" s="894"/>
      <c r="D18" s="392">
        <v>10</v>
      </c>
      <c r="E18" s="883" t="s">
        <v>373</v>
      </c>
      <c r="F18" s="943"/>
      <c r="G18" s="943"/>
      <c r="H18" s="943"/>
      <c r="I18" s="943"/>
      <c r="J18" s="943"/>
      <c r="K18" s="943"/>
      <c r="L18" s="943"/>
      <c r="M18" s="943"/>
      <c r="N18" s="943"/>
      <c r="O18" s="943"/>
      <c r="P18" s="943"/>
      <c r="Q18" s="943"/>
      <c r="R18" s="943"/>
      <c r="S18" s="944"/>
      <c r="T18" s="902"/>
      <c r="U18" s="903"/>
      <c r="V18" s="903"/>
      <c r="W18" s="903"/>
      <c r="X18" s="903"/>
      <c r="Y18" s="904"/>
      <c r="Z18" s="414">
        <v>1635</v>
      </c>
      <c r="AA18" s="888"/>
      <c r="AB18" s="889"/>
      <c r="AC18" s="414">
        <v>1031</v>
      </c>
      <c r="AD18" s="888"/>
      <c r="AE18" s="889"/>
      <c r="AF18" s="412">
        <v>1032</v>
      </c>
      <c r="AG18" s="415"/>
      <c r="AH18" s="416" t="s">
        <v>232</v>
      </c>
    </row>
    <row r="19" spans="1:36" ht="23" x14ac:dyDescent="0.2">
      <c r="A19" s="199"/>
      <c r="B19" s="891"/>
      <c r="C19" s="894"/>
      <c r="D19" s="392">
        <v>11</v>
      </c>
      <c r="E19" s="935" t="s">
        <v>374</v>
      </c>
      <c r="F19" s="936"/>
      <c r="G19" s="936"/>
      <c r="H19" s="936"/>
      <c r="I19" s="936"/>
      <c r="J19" s="936"/>
      <c r="K19" s="936"/>
      <c r="L19" s="936"/>
      <c r="M19" s="936"/>
      <c r="N19" s="936"/>
      <c r="O19" s="936"/>
      <c r="P19" s="936"/>
      <c r="Q19" s="936"/>
      <c r="R19" s="936"/>
      <c r="S19" s="936"/>
      <c r="T19" s="936"/>
      <c r="U19" s="936"/>
      <c r="V19" s="936"/>
      <c r="W19" s="936"/>
      <c r="X19" s="936"/>
      <c r="Y19" s="936"/>
      <c r="Z19" s="936"/>
      <c r="AA19" s="936"/>
      <c r="AB19" s="936"/>
      <c r="AC19" s="936"/>
      <c r="AD19" s="936"/>
      <c r="AE19" s="937"/>
      <c r="AF19" s="412">
        <v>1104</v>
      </c>
      <c r="AG19" s="413"/>
      <c r="AH19" s="416" t="s">
        <v>232</v>
      </c>
    </row>
    <row r="20" spans="1:36" ht="23" x14ac:dyDescent="0.2">
      <c r="A20" s="199"/>
      <c r="B20" s="891"/>
      <c r="C20" s="894"/>
      <c r="D20" s="392">
        <v>12</v>
      </c>
      <c r="E20" s="900" t="s">
        <v>375</v>
      </c>
      <c r="F20" s="901"/>
      <c r="G20" s="901"/>
      <c r="H20" s="901"/>
      <c r="I20" s="901"/>
      <c r="J20" s="901"/>
      <c r="K20" s="901"/>
      <c r="L20" s="901"/>
      <c r="M20" s="938"/>
      <c r="N20" s="425">
        <v>1098</v>
      </c>
      <c r="O20" s="939"/>
      <c r="P20" s="939"/>
      <c r="Q20" s="939"/>
      <c r="R20" s="939"/>
      <c r="S20" s="939"/>
      <c r="T20" s="900" t="s">
        <v>376</v>
      </c>
      <c r="U20" s="901"/>
      <c r="V20" s="901"/>
      <c r="W20" s="901"/>
      <c r="X20" s="901"/>
      <c r="Y20" s="938"/>
      <c r="Z20" s="423">
        <v>1030</v>
      </c>
      <c r="AA20" s="940"/>
      <c r="AB20" s="941"/>
      <c r="AC20" s="941"/>
      <c r="AD20" s="941"/>
      <c r="AE20" s="942"/>
      <c r="AF20" s="414">
        <v>161</v>
      </c>
      <c r="AG20" s="413"/>
      <c r="AH20" s="416" t="s">
        <v>232</v>
      </c>
    </row>
    <row r="21" spans="1:36" ht="23" x14ac:dyDescent="0.2">
      <c r="A21" s="199"/>
      <c r="B21" s="891"/>
      <c r="C21" s="894"/>
      <c r="D21" s="392">
        <v>13</v>
      </c>
      <c r="E21" s="900" t="s">
        <v>377</v>
      </c>
      <c r="F21" s="943"/>
      <c r="G21" s="943"/>
      <c r="H21" s="943"/>
      <c r="I21" s="943"/>
      <c r="J21" s="943"/>
      <c r="K21" s="943"/>
      <c r="L21" s="943"/>
      <c r="M21" s="943"/>
      <c r="N21" s="943"/>
      <c r="O21" s="943"/>
      <c r="P21" s="943"/>
      <c r="Q21" s="943"/>
      <c r="R21" s="943"/>
      <c r="S21" s="943"/>
      <c r="T21" s="943"/>
      <c r="U21" s="943"/>
      <c r="V21" s="943"/>
      <c r="W21" s="943"/>
      <c r="X21" s="943"/>
      <c r="Y21" s="943"/>
      <c r="Z21" s="943"/>
      <c r="AA21" s="943"/>
      <c r="AB21" s="943"/>
      <c r="AC21" s="943"/>
      <c r="AD21" s="943"/>
      <c r="AE21" s="944"/>
      <c r="AF21" s="414">
        <v>1774</v>
      </c>
      <c r="AG21" s="413"/>
      <c r="AH21" s="416" t="s">
        <v>232</v>
      </c>
    </row>
    <row r="22" spans="1:36" ht="24" thickBot="1" x14ac:dyDescent="0.25">
      <c r="A22" s="199"/>
      <c r="B22" s="891"/>
      <c r="C22" s="894"/>
      <c r="D22" s="419">
        <v>14</v>
      </c>
      <c r="E22" s="907" t="s">
        <v>378</v>
      </c>
      <c r="F22" s="908"/>
      <c r="G22" s="908"/>
      <c r="H22" s="908"/>
      <c r="I22" s="908"/>
      <c r="J22" s="908"/>
      <c r="K22" s="908"/>
      <c r="L22" s="908"/>
      <c r="M22" s="909"/>
      <c r="N22" s="427">
        <v>159</v>
      </c>
      <c r="O22" s="945">
        <f>X8</f>
        <v>0</v>
      </c>
      <c r="P22" s="945"/>
      <c r="Q22" s="945"/>
      <c r="R22" s="945"/>
      <c r="S22" s="945"/>
      <c r="T22" s="907" t="s">
        <v>379</v>
      </c>
      <c r="U22" s="908"/>
      <c r="V22" s="908"/>
      <c r="W22" s="908"/>
      <c r="X22" s="908"/>
      <c r="Y22" s="909"/>
      <c r="Z22" s="420">
        <v>748</v>
      </c>
      <c r="AA22" s="946"/>
      <c r="AB22" s="947"/>
      <c r="AC22" s="947"/>
      <c r="AD22" s="947"/>
      <c r="AE22" s="948"/>
      <c r="AF22" s="420">
        <v>749</v>
      </c>
      <c r="AG22" s="421">
        <f>O22</f>
        <v>0</v>
      </c>
      <c r="AH22" s="428" t="s">
        <v>232</v>
      </c>
    </row>
    <row r="23" spans="1:36" ht="24" thickBot="1" x14ac:dyDescent="0.25">
      <c r="A23" s="199"/>
      <c r="B23" s="891"/>
      <c r="C23" s="893" t="s">
        <v>380</v>
      </c>
      <c r="D23" s="387">
        <v>15</v>
      </c>
      <c r="E23" s="951" t="s">
        <v>381</v>
      </c>
      <c r="F23" s="952"/>
      <c r="G23" s="952"/>
      <c r="H23" s="952"/>
      <c r="I23" s="952"/>
      <c r="J23" s="952"/>
      <c r="K23" s="952"/>
      <c r="L23" s="952"/>
      <c r="M23" s="953"/>
      <c r="N23" s="429">
        <v>166</v>
      </c>
      <c r="O23" s="954"/>
      <c r="P23" s="954"/>
      <c r="Q23" s="954"/>
      <c r="R23" s="954"/>
      <c r="S23" s="954"/>
      <c r="T23" s="951" t="s">
        <v>382</v>
      </c>
      <c r="U23" s="952"/>
      <c r="V23" s="952"/>
      <c r="W23" s="952"/>
      <c r="X23" s="952"/>
      <c r="Y23" s="953"/>
      <c r="Z23" s="409">
        <v>907</v>
      </c>
      <c r="AA23" s="955"/>
      <c r="AB23" s="956"/>
      <c r="AC23" s="956"/>
      <c r="AD23" s="956"/>
      <c r="AE23" s="957"/>
      <c r="AF23" s="409">
        <v>764</v>
      </c>
      <c r="AG23" s="408"/>
      <c r="AH23" s="430" t="s">
        <v>237</v>
      </c>
    </row>
    <row r="24" spans="1:36" ht="24" thickBot="1" x14ac:dyDescent="0.25">
      <c r="A24" s="199"/>
      <c r="B24" s="891"/>
      <c r="C24" s="894"/>
      <c r="D24" s="419">
        <v>16</v>
      </c>
      <c r="E24" s="958" t="s">
        <v>383</v>
      </c>
      <c r="F24" s="959"/>
      <c r="G24" s="959"/>
      <c r="H24" s="959"/>
      <c r="I24" s="959"/>
      <c r="J24" s="959"/>
      <c r="K24" s="959"/>
      <c r="L24" s="959"/>
      <c r="M24" s="959"/>
      <c r="N24" s="959"/>
      <c r="O24" s="959"/>
      <c r="P24" s="959"/>
      <c r="Q24" s="959"/>
      <c r="R24" s="959"/>
      <c r="S24" s="959"/>
      <c r="T24" s="959"/>
      <c r="U24" s="959"/>
      <c r="V24" s="959"/>
      <c r="W24" s="959"/>
      <c r="X24" s="959"/>
      <c r="Y24" s="959"/>
      <c r="Z24" s="959"/>
      <c r="AA24" s="959"/>
      <c r="AB24" s="959"/>
      <c r="AC24" s="959"/>
      <c r="AD24" s="959"/>
      <c r="AE24" s="960"/>
      <c r="AF24" s="420">
        <v>169</v>
      </c>
      <c r="AG24" s="422"/>
      <c r="AH24" s="431" t="s">
        <v>237</v>
      </c>
    </row>
    <row r="25" spans="1:36" ht="24" thickBot="1" x14ac:dyDescent="0.25">
      <c r="A25" s="199"/>
      <c r="B25" s="891"/>
      <c r="C25" s="949"/>
      <c r="D25" s="432">
        <v>17</v>
      </c>
      <c r="E25" s="969" t="s">
        <v>384</v>
      </c>
      <c r="F25" s="970"/>
      <c r="G25" s="970"/>
      <c r="H25" s="970"/>
      <c r="I25" s="970"/>
      <c r="J25" s="970"/>
      <c r="K25" s="970"/>
      <c r="L25" s="970"/>
      <c r="M25" s="970"/>
      <c r="N25" s="970"/>
      <c r="O25" s="970"/>
      <c r="P25" s="970"/>
      <c r="Q25" s="970"/>
      <c r="R25" s="970"/>
      <c r="S25" s="970"/>
      <c r="T25" s="970"/>
      <c r="U25" s="970"/>
      <c r="V25" s="970"/>
      <c r="W25" s="970"/>
      <c r="X25" s="970"/>
      <c r="Y25" s="970"/>
      <c r="Z25" s="970"/>
      <c r="AA25" s="970"/>
      <c r="AB25" s="970"/>
      <c r="AC25" s="970"/>
      <c r="AD25" s="970"/>
      <c r="AE25" s="971"/>
      <c r="AF25" s="433">
        <v>158</v>
      </c>
      <c r="AG25" s="434"/>
      <c r="AH25" s="435" t="s">
        <v>252</v>
      </c>
    </row>
    <row r="26" spans="1:36" ht="23" x14ac:dyDescent="0.2">
      <c r="A26" s="199"/>
      <c r="B26" s="891"/>
      <c r="C26" s="894"/>
      <c r="D26" s="389">
        <v>18</v>
      </c>
      <c r="E26" s="972" t="s">
        <v>385</v>
      </c>
      <c r="F26" s="973"/>
      <c r="G26" s="973"/>
      <c r="H26" s="973"/>
      <c r="I26" s="973"/>
      <c r="J26" s="973"/>
      <c r="K26" s="973"/>
      <c r="L26" s="973"/>
      <c r="M26" s="973"/>
      <c r="N26" s="973"/>
      <c r="O26" s="973"/>
      <c r="P26" s="973"/>
      <c r="Q26" s="973"/>
      <c r="R26" s="973"/>
      <c r="S26" s="973"/>
      <c r="T26" s="973"/>
      <c r="U26" s="973"/>
      <c r="V26" s="973"/>
      <c r="W26" s="973"/>
      <c r="X26" s="973"/>
      <c r="Y26" s="973"/>
      <c r="Z26" s="973"/>
      <c r="AA26" s="973"/>
      <c r="AB26" s="973"/>
      <c r="AC26" s="973"/>
      <c r="AD26" s="973"/>
      <c r="AE26" s="974"/>
      <c r="AF26" s="423">
        <v>111</v>
      </c>
      <c r="AG26" s="424"/>
      <c r="AH26" s="436" t="s">
        <v>237</v>
      </c>
    </row>
    <row r="27" spans="1:36" ht="23" x14ac:dyDescent="0.2">
      <c r="A27" s="199"/>
      <c r="B27" s="891"/>
      <c r="C27" s="894"/>
      <c r="D27" s="392">
        <v>19</v>
      </c>
      <c r="E27" s="900" t="s">
        <v>386</v>
      </c>
      <c r="F27" s="901"/>
      <c r="G27" s="901"/>
      <c r="H27" s="901"/>
      <c r="I27" s="901"/>
      <c r="J27" s="901"/>
      <c r="K27" s="901"/>
      <c r="L27" s="901"/>
      <c r="M27" s="938"/>
      <c r="N27" s="425">
        <v>750</v>
      </c>
      <c r="O27" s="939"/>
      <c r="P27" s="939"/>
      <c r="Q27" s="939"/>
      <c r="R27" s="939"/>
      <c r="S27" s="939"/>
      <c r="T27" s="900" t="s">
        <v>387</v>
      </c>
      <c r="U27" s="901"/>
      <c r="V27" s="901"/>
      <c r="W27" s="901"/>
      <c r="X27" s="901"/>
      <c r="Y27" s="938"/>
      <c r="Z27" s="423">
        <v>740</v>
      </c>
      <c r="AA27" s="940"/>
      <c r="AB27" s="941"/>
      <c r="AC27" s="941"/>
      <c r="AD27" s="941"/>
      <c r="AE27" s="942"/>
      <c r="AF27" s="414">
        <v>751</v>
      </c>
      <c r="AG27" s="413"/>
      <c r="AH27" s="437" t="s">
        <v>237</v>
      </c>
    </row>
    <row r="28" spans="1:36" ht="24" thickBot="1" x14ac:dyDescent="0.25">
      <c r="A28" s="199"/>
      <c r="B28" s="891"/>
      <c r="C28" s="950"/>
      <c r="D28" s="399">
        <v>20</v>
      </c>
      <c r="E28" s="975" t="s">
        <v>388</v>
      </c>
      <c r="F28" s="976"/>
      <c r="G28" s="976"/>
      <c r="H28" s="976"/>
      <c r="I28" s="976"/>
      <c r="J28" s="976"/>
      <c r="K28" s="976"/>
      <c r="L28" s="976"/>
      <c r="M28" s="977"/>
      <c r="N28" s="438">
        <v>822</v>
      </c>
      <c r="O28" s="978"/>
      <c r="P28" s="979"/>
      <c r="Q28" s="979"/>
      <c r="R28" s="979"/>
      <c r="S28" s="980"/>
      <c r="T28" s="975" t="s">
        <v>389</v>
      </c>
      <c r="U28" s="976"/>
      <c r="V28" s="976"/>
      <c r="W28" s="976"/>
      <c r="X28" s="976"/>
      <c r="Y28" s="977"/>
      <c r="Z28" s="438">
        <v>765</v>
      </c>
      <c r="AA28" s="981"/>
      <c r="AB28" s="982"/>
      <c r="AC28" s="982"/>
      <c r="AD28" s="982"/>
      <c r="AE28" s="983"/>
      <c r="AF28" s="438">
        <v>766</v>
      </c>
      <c r="AG28" s="439"/>
      <c r="AH28" s="440" t="s">
        <v>237</v>
      </c>
    </row>
    <row r="29" spans="1:36" ht="24" thickBot="1" x14ac:dyDescent="0.25">
      <c r="A29" s="199"/>
      <c r="B29" s="892"/>
      <c r="C29" s="382"/>
      <c r="D29" s="441">
        <v>21</v>
      </c>
      <c r="E29" s="984" t="s">
        <v>390</v>
      </c>
      <c r="F29" s="985"/>
      <c r="G29" s="985"/>
      <c r="H29" s="985"/>
      <c r="I29" s="985"/>
      <c r="J29" s="985"/>
      <c r="K29" s="985"/>
      <c r="L29" s="985"/>
      <c r="M29" s="985"/>
      <c r="N29" s="985"/>
      <c r="O29" s="985"/>
      <c r="P29" s="985"/>
      <c r="Q29" s="985"/>
      <c r="R29" s="985"/>
      <c r="S29" s="985"/>
      <c r="T29" s="985"/>
      <c r="U29" s="985"/>
      <c r="V29" s="985"/>
      <c r="W29" s="985"/>
      <c r="X29" s="985"/>
      <c r="Y29" s="985"/>
      <c r="Z29" s="985"/>
      <c r="AA29" s="985"/>
      <c r="AB29" s="985"/>
      <c r="AC29" s="985"/>
      <c r="AD29" s="985"/>
      <c r="AE29" s="986"/>
      <c r="AF29" s="433">
        <v>170</v>
      </c>
      <c r="AG29" s="442">
        <f>SUM(AG8:AG28)</f>
        <v>0</v>
      </c>
      <c r="AH29" s="435" t="s">
        <v>252</v>
      </c>
    </row>
    <row r="30" spans="1:36" ht="23" x14ac:dyDescent="0.2">
      <c r="A30" s="199"/>
      <c r="B30" s="961" t="s">
        <v>391</v>
      </c>
      <c r="C30" s="383"/>
      <c r="D30" s="443">
        <v>22</v>
      </c>
      <c r="E30" s="964" t="s">
        <v>392</v>
      </c>
      <c r="F30" s="965"/>
      <c r="G30" s="965"/>
      <c r="H30" s="965"/>
      <c r="I30" s="965"/>
      <c r="J30" s="965"/>
      <c r="K30" s="965"/>
      <c r="L30" s="965"/>
      <c r="M30" s="965"/>
      <c r="N30" s="965"/>
      <c r="O30" s="965"/>
      <c r="P30" s="965"/>
      <c r="Q30" s="965"/>
      <c r="R30" s="965"/>
      <c r="S30" s="965"/>
      <c r="T30" s="965"/>
      <c r="U30" s="965"/>
      <c r="V30" s="965"/>
      <c r="W30" s="965"/>
      <c r="X30" s="965"/>
      <c r="Y30" s="966"/>
      <c r="Z30" s="409">
        <v>157</v>
      </c>
      <c r="AA30" s="881">
        <f>(AG29*0.4)-(31348236.96)</f>
        <v>-31348236.960000001</v>
      </c>
      <c r="AB30" s="967"/>
      <c r="AC30" s="967"/>
      <c r="AD30" s="967"/>
      <c r="AE30" s="882"/>
      <c r="AF30" s="411" t="s">
        <v>232</v>
      </c>
      <c r="AG30" s="444"/>
      <c r="AH30" s="445"/>
      <c r="AJ30" s="477">
        <f>AG29*0.4</f>
        <v>0</v>
      </c>
    </row>
    <row r="31" spans="1:36" ht="23" x14ac:dyDescent="0.2">
      <c r="A31" s="199"/>
      <c r="B31" s="962"/>
      <c r="C31" s="384"/>
      <c r="D31" s="446">
        <v>23</v>
      </c>
      <c r="E31" s="935" t="s">
        <v>393</v>
      </c>
      <c r="F31" s="936"/>
      <c r="G31" s="936"/>
      <c r="H31" s="936"/>
      <c r="I31" s="936"/>
      <c r="J31" s="936"/>
      <c r="K31" s="936"/>
      <c r="L31" s="936"/>
      <c r="M31" s="936"/>
      <c r="N31" s="936"/>
      <c r="O31" s="936"/>
      <c r="P31" s="936"/>
      <c r="Q31" s="936"/>
      <c r="R31" s="936"/>
      <c r="S31" s="936"/>
      <c r="T31" s="936"/>
      <c r="U31" s="936"/>
      <c r="V31" s="936"/>
      <c r="W31" s="936"/>
      <c r="X31" s="936"/>
      <c r="Y31" s="937"/>
      <c r="Z31" s="414">
        <v>1017</v>
      </c>
      <c r="AA31" s="888"/>
      <c r="AB31" s="968"/>
      <c r="AC31" s="968"/>
      <c r="AD31" s="968"/>
      <c r="AE31" s="889"/>
      <c r="AF31" s="447" t="s">
        <v>232</v>
      </c>
      <c r="AG31" s="448"/>
      <c r="AH31" s="445"/>
      <c r="AJ31" s="590">
        <f>31348236.96</f>
        <v>31348236.960000001</v>
      </c>
    </row>
    <row r="32" spans="1:36" ht="23" x14ac:dyDescent="0.2">
      <c r="A32" s="199"/>
      <c r="B32" s="962"/>
      <c r="C32" s="384"/>
      <c r="D32" s="392">
        <v>24</v>
      </c>
      <c r="E32" s="935" t="s">
        <v>394</v>
      </c>
      <c r="F32" s="936"/>
      <c r="G32" s="936"/>
      <c r="H32" s="936"/>
      <c r="I32" s="936"/>
      <c r="J32" s="936"/>
      <c r="K32" s="936"/>
      <c r="L32" s="936"/>
      <c r="M32" s="936"/>
      <c r="N32" s="936"/>
      <c r="O32" s="936"/>
      <c r="P32" s="936"/>
      <c r="Q32" s="936"/>
      <c r="R32" s="936"/>
      <c r="S32" s="936"/>
      <c r="T32" s="936"/>
      <c r="U32" s="936"/>
      <c r="V32" s="936"/>
      <c r="W32" s="936"/>
      <c r="X32" s="936"/>
      <c r="Y32" s="937"/>
      <c r="Z32" s="414">
        <v>1033</v>
      </c>
      <c r="AA32" s="888"/>
      <c r="AB32" s="968"/>
      <c r="AC32" s="968"/>
      <c r="AD32" s="968"/>
      <c r="AE32" s="889"/>
      <c r="AF32" s="416" t="s">
        <v>232</v>
      </c>
      <c r="AG32" s="448"/>
      <c r="AH32" s="445"/>
      <c r="AJ32" s="477">
        <f>AJ30-AJ31</f>
        <v>-31348236.960000001</v>
      </c>
    </row>
    <row r="33" spans="1:34" ht="23" x14ac:dyDescent="0.2">
      <c r="A33" s="199"/>
      <c r="B33" s="962"/>
      <c r="C33" s="384"/>
      <c r="D33" s="392">
        <v>25</v>
      </c>
      <c r="E33" s="935" t="s">
        <v>395</v>
      </c>
      <c r="F33" s="936"/>
      <c r="G33" s="936"/>
      <c r="H33" s="936"/>
      <c r="I33" s="936"/>
      <c r="J33" s="936"/>
      <c r="K33" s="936"/>
      <c r="L33" s="936"/>
      <c r="M33" s="936"/>
      <c r="N33" s="936"/>
      <c r="O33" s="936"/>
      <c r="P33" s="936"/>
      <c r="Q33" s="936"/>
      <c r="R33" s="936"/>
      <c r="S33" s="936"/>
      <c r="T33" s="936"/>
      <c r="U33" s="936"/>
      <c r="V33" s="936"/>
      <c r="W33" s="936"/>
      <c r="X33" s="936"/>
      <c r="Y33" s="937"/>
      <c r="Z33" s="414">
        <v>201</v>
      </c>
      <c r="AA33" s="888"/>
      <c r="AB33" s="968"/>
      <c r="AC33" s="968"/>
      <c r="AD33" s="968"/>
      <c r="AE33" s="889"/>
      <c r="AF33" s="416" t="s">
        <v>232</v>
      </c>
      <c r="AG33" s="448"/>
      <c r="AH33" s="445"/>
    </row>
    <row r="34" spans="1:34" ht="23" x14ac:dyDescent="0.2">
      <c r="A34" s="199"/>
      <c r="B34" s="962"/>
      <c r="C34" s="384"/>
      <c r="D34" s="446">
        <v>26</v>
      </c>
      <c r="E34" s="935" t="s">
        <v>396</v>
      </c>
      <c r="F34" s="936"/>
      <c r="G34" s="936"/>
      <c r="H34" s="936"/>
      <c r="I34" s="936"/>
      <c r="J34" s="936"/>
      <c r="K34" s="936"/>
      <c r="L34" s="936"/>
      <c r="M34" s="936"/>
      <c r="N34" s="936"/>
      <c r="O34" s="936"/>
      <c r="P34" s="936"/>
      <c r="Q34" s="936"/>
      <c r="R34" s="936"/>
      <c r="S34" s="936"/>
      <c r="T34" s="936"/>
      <c r="U34" s="936"/>
      <c r="V34" s="936"/>
      <c r="W34" s="936"/>
      <c r="X34" s="936"/>
      <c r="Y34" s="937"/>
      <c r="Z34" s="414">
        <v>1035</v>
      </c>
      <c r="AA34" s="888">
        <f>X8*35%</f>
        <v>0</v>
      </c>
      <c r="AB34" s="968"/>
      <c r="AC34" s="968"/>
      <c r="AD34" s="968"/>
      <c r="AE34" s="889"/>
      <c r="AF34" s="416" t="s">
        <v>232</v>
      </c>
      <c r="AG34" s="448"/>
      <c r="AH34" s="445"/>
    </row>
    <row r="35" spans="1:34" ht="23" x14ac:dyDescent="0.2">
      <c r="A35" s="199"/>
      <c r="B35" s="962"/>
      <c r="C35" s="384"/>
      <c r="D35" s="392">
        <v>27</v>
      </c>
      <c r="E35" s="935" t="s">
        <v>397</v>
      </c>
      <c r="F35" s="936"/>
      <c r="G35" s="936"/>
      <c r="H35" s="936"/>
      <c r="I35" s="936"/>
      <c r="J35" s="936"/>
      <c r="K35" s="936"/>
      <c r="L35" s="936"/>
      <c r="M35" s="936"/>
      <c r="N35" s="936"/>
      <c r="O35" s="936"/>
      <c r="P35" s="936"/>
      <c r="Q35" s="936"/>
      <c r="R35" s="936"/>
      <c r="S35" s="936"/>
      <c r="T35" s="936"/>
      <c r="U35" s="936"/>
      <c r="V35" s="936"/>
      <c r="W35" s="936"/>
      <c r="X35" s="936"/>
      <c r="Y35" s="937"/>
      <c r="Z35" s="414">
        <v>910</v>
      </c>
      <c r="AA35" s="888"/>
      <c r="AB35" s="968"/>
      <c r="AC35" s="968"/>
      <c r="AD35" s="968"/>
      <c r="AE35" s="889"/>
      <c r="AF35" s="416" t="s">
        <v>232</v>
      </c>
      <c r="AG35" s="448"/>
      <c r="AH35" s="445"/>
    </row>
    <row r="36" spans="1:34" ht="23" x14ac:dyDescent="0.2">
      <c r="A36" s="199"/>
      <c r="B36" s="962"/>
      <c r="C36" s="385"/>
      <c r="D36" s="392">
        <v>28</v>
      </c>
      <c r="E36" s="900" t="s">
        <v>398</v>
      </c>
      <c r="F36" s="987"/>
      <c r="G36" s="987"/>
      <c r="H36" s="987"/>
      <c r="I36" s="987"/>
      <c r="J36" s="987"/>
      <c r="K36" s="987"/>
      <c r="L36" s="987"/>
      <c r="M36" s="987"/>
      <c r="N36" s="987"/>
      <c r="O36" s="987"/>
      <c r="P36" s="987"/>
      <c r="Q36" s="987"/>
      <c r="R36" s="987"/>
      <c r="S36" s="987"/>
      <c r="T36" s="987"/>
      <c r="U36" s="987"/>
      <c r="V36" s="987"/>
      <c r="W36" s="987"/>
      <c r="X36" s="987"/>
      <c r="Y36" s="988"/>
      <c r="Z36" s="414">
        <v>1036</v>
      </c>
      <c r="AA36" s="888"/>
      <c r="AB36" s="968"/>
      <c r="AC36" s="968"/>
      <c r="AD36" s="968"/>
      <c r="AE36" s="889"/>
      <c r="AF36" s="437" t="s">
        <v>237</v>
      </c>
      <c r="AG36" s="448"/>
      <c r="AH36" s="445"/>
    </row>
    <row r="37" spans="1:34" ht="23" x14ac:dyDescent="0.2">
      <c r="A37" s="199"/>
      <c r="B37" s="962"/>
      <c r="C37" s="989" t="s">
        <v>399</v>
      </c>
      <c r="D37" s="392">
        <v>29</v>
      </c>
      <c r="E37" s="992" t="s">
        <v>400</v>
      </c>
      <c r="F37" s="993"/>
      <c r="G37" s="993"/>
      <c r="H37" s="993"/>
      <c r="I37" s="993"/>
      <c r="J37" s="993"/>
      <c r="K37" s="993"/>
      <c r="L37" s="993"/>
      <c r="M37" s="993"/>
      <c r="N37" s="993"/>
      <c r="O37" s="993"/>
      <c r="P37" s="993"/>
      <c r="Q37" s="993"/>
      <c r="R37" s="993"/>
      <c r="S37" s="993"/>
      <c r="T37" s="993"/>
      <c r="U37" s="993"/>
      <c r="V37" s="993"/>
      <c r="W37" s="993"/>
      <c r="X37" s="993"/>
      <c r="Y37" s="994"/>
      <c r="Z37" s="414">
        <v>1101</v>
      </c>
      <c r="AA37" s="888"/>
      <c r="AB37" s="968"/>
      <c r="AC37" s="968"/>
      <c r="AD37" s="968"/>
      <c r="AE37" s="889"/>
      <c r="AF37" s="437" t="s">
        <v>237</v>
      </c>
      <c r="AG37" s="448"/>
      <c r="AH37" s="445"/>
    </row>
    <row r="38" spans="1:34" ht="23" x14ac:dyDescent="0.2">
      <c r="A38" s="199"/>
      <c r="B38" s="962"/>
      <c r="C38" s="990"/>
      <c r="D38" s="446">
        <v>30</v>
      </c>
      <c r="E38" s="935" t="s">
        <v>401</v>
      </c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6"/>
      <c r="R38" s="936"/>
      <c r="S38" s="936"/>
      <c r="T38" s="936"/>
      <c r="U38" s="936"/>
      <c r="V38" s="936"/>
      <c r="W38" s="936"/>
      <c r="X38" s="936"/>
      <c r="Y38" s="937"/>
      <c r="Z38" s="414">
        <v>135</v>
      </c>
      <c r="AA38" s="888"/>
      <c r="AB38" s="968"/>
      <c r="AC38" s="968"/>
      <c r="AD38" s="968"/>
      <c r="AE38" s="889"/>
      <c r="AF38" s="437" t="s">
        <v>237</v>
      </c>
      <c r="AG38" s="448"/>
      <c r="AH38" s="445"/>
    </row>
    <row r="39" spans="1:34" ht="23" x14ac:dyDescent="0.2">
      <c r="A39" s="199"/>
      <c r="B39" s="962"/>
      <c r="C39" s="990"/>
      <c r="D39" s="392">
        <v>31</v>
      </c>
      <c r="E39" s="935" t="s">
        <v>402</v>
      </c>
      <c r="F39" s="936"/>
      <c r="G39" s="936"/>
      <c r="H39" s="936"/>
      <c r="I39" s="936"/>
      <c r="J39" s="936"/>
      <c r="K39" s="936"/>
      <c r="L39" s="936"/>
      <c r="M39" s="936"/>
      <c r="N39" s="936"/>
      <c r="O39" s="936"/>
      <c r="P39" s="936"/>
      <c r="Q39" s="936"/>
      <c r="R39" s="936"/>
      <c r="S39" s="936"/>
      <c r="T39" s="936"/>
      <c r="U39" s="936"/>
      <c r="V39" s="936"/>
      <c r="W39" s="936"/>
      <c r="X39" s="936"/>
      <c r="Y39" s="937"/>
      <c r="Z39" s="414">
        <v>136</v>
      </c>
      <c r="AA39" s="888"/>
      <c r="AB39" s="968"/>
      <c r="AC39" s="968"/>
      <c r="AD39" s="968"/>
      <c r="AE39" s="889"/>
      <c r="AF39" s="437" t="s">
        <v>237</v>
      </c>
      <c r="AG39" s="448"/>
      <c r="AH39" s="445"/>
    </row>
    <row r="40" spans="1:34" ht="23" x14ac:dyDescent="0.2">
      <c r="A40" s="199"/>
      <c r="B40" s="962"/>
      <c r="C40" s="990"/>
      <c r="D40" s="446">
        <v>32</v>
      </c>
      <c r="E40" s="935" t="s">
        <v>403</v>
      </c>
      <c r="F40" s="936"/>
      <c r="G40" s="936"/>
      <c r="H40" s="936"/>
      <c r="I40" s="936"/>
      <c r="J40" s="936"/>
      <c r="K40" s="936"/>
      <c r="L40" s="936"/>
      <c r="M40" s="936"/>
      <c r="N40" s="936"/>
      <c r="O40" s="936"/>
      <c r="P40" s="936"/>
      <c r="Q40" s="936"/>
      <c r="R40" s="936"/>
      <c r="S40" s="936"/>
      <c r="T40" s="936"/>
      <c r="U40" s="936"/>
      <c r="V40" s="936"/>
      <c r="W40" s="936"/>
      <c r="X40" s="936"/>
      <c r="Y40" s="937"/>
      <c r="Z40" s="414">
        <v>176</v>
      </c>
      <c r="AA40" s="888"/>
      <c r="AB40" s="968"/>
      <c r="AC40" s="968"/>
      <c r="AD40" s="968"/>
      <c r="AE40" s="889"/>
      <c r="AF40" s="437" t="s">
        <v>237</v>
      </c>
      <c r="AG40" s="448"/>
      <c r="AH40" s="445"/>
    </row>
    <row r="41" spans="1:34" ht="23" x14ac:dyDescent="0.2">
      <c r="A41" s="199"/>
      <c r="B41" s="962"/>
      <c r="C41" s="990"/>
      <c r="D41" s="392">
        <v>33</v>
      </c>
      <c r="E41" s="935" t="s">
        <v>404</v>
      </c>
      <c r="F41" s="936"/>
      <c r="G41" s="936"/>
      <c r="H41" s="936"/>
      <c r="I41" s="936"/>
      <c r="J41" s="936"/>
      <c r="K41" s="936"/>
      <c r="L41" s="936"/>
      <c r="M41" s="936"/>
      <c r="N41" s="936"/>
      <c r="O41" s="936"/>
      <c r="P41" s="936"/>
      <c r="Q41" s="936"/>
      <c r="R41" s="936"/>
      <c r="S41" s="936"/>
      <c r="T41" s="936"/>
      <c r="U41" s="936"/>
      <c r="V41" s="936"/>
      <c r="W41" s="936"/>
      <c r="X41" s="936"/>
      <c r="Y41" s="937"/>
      <c r="Z41" s="414">
        <v>752</v>
      </c>
      <c r="AA41" s="888"/>
      <c r="AB41" s="968"/>
      <c r="AC41" s="968"/>
      <c r="AD41" s="968"/>
      <c r="AE41" s="889"/>
      <c r="AF41" s="437" t="s">
        <v>237</v>
      </c>
      <c r="AG41" s="448"/>
      <c r="AH41" s="445"/>
    </row>
    <row r="42" spans="1:34" ht="23" x14ac:dyDescent="0.2">
      <c r="A42" s="199"/>
      <c r="B42" s="962"/>
      <c r="C42" s="990"/>
      <c r="D42" s="446">
        <v>34</v>
      </c>
      <c r="E42" s="935" t="s">
        <v>405</v>
      </c>
      <c r="F42" s="936"/>
      <c r="G42" s="936"/>
      <c r="H42" s="936"/>
      <c r="I42" s="936"/>
      <c r="J42" s="936"/>
      <c r="K42" s="936"/>
      <c r="L42" s="936"/>
      <c r="M42" s="936"/>
      <c r="N42" s="936"/>
      <c r="O42" s="936"/>
      <c r="P42" s="936"/>
      <c r="Q42" s="936"/>
      <c r="R42" s="936"/>
      <c r="S42" s="936"/>
      <c r="T42" s="936"/>
      <c r="U42" s="936"/>
      <c r="V42" s="936"/>
      <c r="W42" s="936"/>
      <c r="X42" s="936"/>
      <c r="Y42" s="937"/>
      <c r="Z42" s="414">
        <v>608</v>
      </c>
      <c r="AA42" s="888"/>
      <c r="AB42" s="968"/>
      <c r="AC42" s="968"/>
      <c r="AD42" s="968"/>
      <c r="AE42" s="889"/>
      <c r="AF42" s="437" t="s">
        <v>237</v>
      </c>
      <c r="AG42" s="448"/>
      <c r="AH42" s="445"/>
    </row>
    <row r="43" spans="1:34" ht="23" x14ac:dyDescent="0.2">
      <c r="A43" s="199"/>
      <c r="B43" s="962"/>
      <c r="C43" s="990"/>
      <c r="D43" s="446">
        <v>35</v>
      </c>
      <c r="E43" s="900" t="s">
        <v>406</v>
      </c>
      <c r="F43" s="901"/>
      <c r="G43" s="901"/>
      <c r="H43" s="901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38"/>
      <c r="Z43" s="414">
        <v>1636</v>
      </c>
      <c r="AA43" s="888"/>
      <c r="AB43" s="968"/>
      <c r="AC43" s="968"/>
      <c r="AD43" s="968"/>
      <c r="AE43" s="889"/>
      <c r="AF43" s="437" t="s">
        <v>237</v>
      </c>
      <c r="AG43" s="449"/>
      <c r="AH43" s="445"/>
    </row>
    <row r="44" spans="1:34" ht="23" x14ac:dyDescent="0.2">
      <c r="A44" s="199"/>
      <c r="B44" s="962"/>
      <c r="C44" s="990"/>
      <c r="D44" s="446">
        <v>36</v>
      </c>
      <c r="E44" s="935" t="s">
        <v>407</v>
      </c>
      <c r="F44" s="936"/>
      <c r="G44" s="936"/>
      <c r="H44" s="936"/>
      <c r="I44" s="936"/>
      <c r="J44" s="936"/>
      <c r="K44" s="936"/>
      <c r="L44" s="936"/>
      <c r="M44" s="936"/>
      <c r="N44" s="936"/>
      <c r="O44" s="936"/>
      <c r="P44" s="936"/>
      <c r="Q44" s="936"/>
      <c r="R44" s="936"/>
      <c r="S44" s="936"/>
      <c r="T44" s="936"/>
      <c r="U44" s="936"/>
      <c r="V44" s="936"/>
      <c r="W44" s="936"/>
      <c r="X44" s="936"/>
      <c r="Y44" s="937"/>
      <c r="Z44" s="414">
        <v>1637</v>
      </c>
      <c r="AA44" s="888"/>
      <c r="AB44" s="968"/>
      <c r="AC44" s="968"/>
      <c r="AD44" s="968"/>
      <c r="AE44" s="889"/>
      <c r="AF44" s="437" t="s">
        <v>237</v>
      </c>
      <c r="AG44" s="449"/>
      <c r="AH44" s="445"/>
    </row>
    <row r="45" spans="1:34" ht="23" x14ac:dyDescent="0.2">
      <c r="A45" s="199"/>
      <c r="B45" s="962"/>
      <c r="C45" s="990"/>
      <c r="D45" s="446">
        <v>37</v>
      </c>
      <c r="E45" s="935" t="s">
        <v>408</v>
      </c>
      <c r="F45" s="936"/>
      <c r="G45" s="936"/>
      <c r="H45" s="936"/>
      <c r="I45" s="936"/>
      <c r="J45" s="936"/>
      <c r="K45" s="936"/>
      <c r="L45" s="936"/>
      <c r="M45" s="936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6"/>
      <c r="Y45" s="937"/>
      <c r="Z45" s="414">
        <v>1638</v>
      </c>
      <c r="AA45" s="888"/>
      <c r="AB45" s="968"/>
      <c r="AC45" s="968"/>
      <c r="AD45" s="968"/>
      <c r="AE45" s="889"/>
      <c r="AF45" s="437" t="s">
        <v>237</v>
      </c>
      <c r="AG45" s="449"/>
      <c r="AH45" s="445"/>
    </row>
    <row r="46" spans="1:34" ht="23" x14ac:dyDescent="0.2">
      <c r="A46" s="199"/>
      <c r="B46" s="962"/>
      <c r="C46" s="990"/>
      <c r="D46" s="392">
        <v>38</v>
      </c>
      <c r="E46" s="935" t="s">
        <v>409</v>
      </c>
      <c r="F46" s="936"/>
      <c r="G46" s="936"/>
      <c r="H46" s="936"/>
      <c r="I46" s="936"/>
      <c r="J46" s="936"/>
      <c r="K46" s="936"/>
      <c r="L46" s="936"/>
      <c r="M46" s="936"/>
      <c r="N46" s="936"/>
      <c r="O46" s="936"/>
      <c r="P46" s="936"/>
      <c r="Q46" s="936"/>
      <c r="R46" s="936"/>
      <c r="S46" s="936"/>
      <c r="T46" s="936"/>
      <c r="U46" s="936"/>
      <c r="V46" s="936"/>
      <c r="W46" s="936"/>
      <c r="X46" s="936"/>
      <c r="Y46" s="937"/>
      <c r="Z46" s="414">
        <v>895</v>
      </c>
      <c r="AA46" s="888"/>
      <c r="AB46" s="968"/>
      <c r="AC46" s="968"/>
      <c r="AD46" s="968"/>
      <c r="AE46" s="889"/>
      <c r="AF46" s="437" t="s">
        <v>237</v>
      </c>
      <c r="AG46" s="448"/>
      <c r="AH46" s="445"/>
    </row>
    <row r="47" spans="1:34" ht="23" x14ac:dyDescent="0.2">
      <c r="A47" s="199"/>
      <c r="B47" s="962"/>
      <c r="C47" s="990"/>
      <c r="D47" s="446">
        <v>39</v>
      </c>
      <c r="E47" s="935" t="s">
        <v>410</v>
      </c>
      <c r="F47" s="936"/>
      <c r="G47" s="936"/>
      <c r="H47" s="936"/>
      <c r="I47" s="936"/>
      <c r="J47" s="936"/>
      <c r="K47" s="936"/>
      <c r="L47" s="936"/>
      <c r="M47" s="936"/>
      <c r="N47" s="936"/>
      <c r="O47" s="936"/>
      <c r="P47" s="936"/>
      <c r="Q47" s="936"/>
      <c r="R47" s="936"/>
      <c r="S47" s="936"/>
      <c r="T47" s="936"/>
      <c r="U47" s="936"/>
      <c r="V47" s="936"/>
      <c r="W47" s="936"/>
      <c r="X47" s="936"/>
      <c r="Y47" s="937"/>
      <c r="Z47" s="414">
        <v>867</v>
      </c>
      <c r="AA47" s="888"/>
      <c r="AB47" s="968"/>
      <c r="AC47" s="968"/>
      <c r="AD47" s="968"/>
      <c r="AE47" s="889"/>
      <c r="AF47" s="437" t="s">
        <v>237</v>
      </c>
      <c r="AG47" s="448"/>
      <c r="AH47" s="445"/>
    </row>
    <row r="48" spans="1:34" ht="23" x14ac:dyDescent="0.2">
      <c r="A48" s="199"/>
      <c r="B48" s="962"/>
      <c r="C48" s="990"/>
      <c r="D48" s="392">
        <v>40</v>
      </c>
      <c r="E48" s="935" t="s">
        <v>411</v>
      </c>
      <c r="F48" s="936"/>
      <c r="G48" s="936"/>
      <c r="H48" s="936"/>
      <c r="I48" s="936"/>
      <c r="J48" s="936"/>
      <c r="K48" s="936"/>
      <c r="L48" s="936"/>
      <c r="M48" s="936"/>
      <c r="N48" s="936"/>
      <c r="O48" s="936"/>
      <c r="P48" s="936"/>
      <c r="Q48" s="936"/>
      <c r="R48" s="936"/>
      <c r="S48" s="936"/>
      <c r="T48" s="936"/>
      <c r="U48" s="936"/>
      <c r="V48" s="936"/>
      <c r="W48" s="936"/>
      <c r="X48" s="936"/>
      <c r="Y48" s="937"/>
      <c r="Z48" s="414">
        <v>609</v>
      </c>
      <c r="AA48" s="888"/>
      <c r="AB48" s="968"/>
      <c r="AC48" s="968"/>
      <c r="AD48" s="968"/>
      <c r="AE48" s="889"/>
      <c r="AF48" s="437" t="s">
        <v>237</v>
      </c>
      <c r="AG48" s="448"/>
      <c r="AH48" s="445"/>
    </row>
    <row r="49" spans="1:34" ht="23" x14ac:dyDescent="0.2">
      <c r="A49" s="199"/>
      <c r="B49" s="962"/>
      <c r="C49" s="990"/>
      <c r="D49" s="446">
        <v>41</v>
      </c>
      <c r="E49" s="935" t="s">
        <v>412</v>
      </c>
      <c r="F49" s="936"/>
      <c r="G49" s="936"/>
      <c r="H49" s="936"/>
      <c r="I49" s="936"/>
      <c r="J49" s="936"/>
      <c r="K49" s="936"/>
      <c r="L49" s="936"/>
      <c r="M49" s="936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6"/>
      <c r="Y49" s="937"/>
      <c r="Z49" s="414">
        <v>1639</v>
      </c>
      <c r="AA49" s="888"/>
      <c r="AB49" s="968"/>
      <c r="AC49" s="968"/>
      <c r="AD49" s="968"/>
      <c r="AE49" s="889"/>
      <c r="AF49" s="437" t="s">
        <v>237</v>
      </c>
      <c r="AG49" s="449"/>
      <c r="AH49" s="445"/>
    </row>
    <row r="50" spans="1:34" ht="23" x14ac:dyDescent="0.2">
      <c r="A50" s="199"/>
      <c r="B50" s="962"/>
      <c r="C50" s="990"/>
      <c r="D50" s="446">
        <v>42</v>
      </c>
      <c r="E50" s="935" t="s">
        <v>413</v>
      </c>
      <c r="F50" s="936"/>
      <c r="G50" s="936"/>
      <c r="H50" s="936"/>
      <c r="I50" s="936"/>
      <c r="J50" s="936"/>
      <c r="K50" s="936"/>
      <c r="L50" s="936"/>
      <c r="M50" s="936"/>
      <c r="N50" s="936"/>
      <c r="O50" s="936"/>
      <c r="P50" s="936"/>
      <c r="Q50" s="936"/>
      <c r="R50" s="936"/>
      <c r="S50" s="936"/>
      <c r="T50" s="936"/>
      <c r="U50" s="936"/>
      <c r="V50" s="936"/>
      <c r="W50" s="936"/>
      <c r="X50" s="936"/>
      <c r="Y50" s="937"/>
      <c r="Z50" s="414">
        <v>1018</v>
      </c>
      <c r="AA50" s="888"/>
      <c r="AB50" s="968"/>
      <c r="AC50" s="968"/>
      <c r="AD50" s="968"/>
      <c r="AE50" s="889"/>
      <c r="AF50" s="437" t="s">
        <v>237</v>
      </c>
      <c r="AG50" s="448"/>
      <c r="AH50" s="445"/>
    </row>
    <row r="51" spans="1:34" ht="23" x14ac:dyDescent="0.2">
      <c r="A51" s="199"/>
      <c r="B51" s="962"/>
      <c r="C51" s="990"/>
      <c r="D51" s="392">
        <v>43</v>
      </c>
      <c r="E51" s="935" t="s">
        <v>414</v>
      </c>
      <c r="F51" s="936"/>
      <c r="G51" s="936"/>
      <c r="H51" s="936"/>
      <c r="I51" s="936"/>
      <c r="J51" s="936"/>
      <c r="K51" s="936"/>
      <c r="L51" s="936"/>
      <c r="M51" s="936"/>
      <c r="N51" s="936"/>
      <c r="O51" s="936"/>
      <c r="P51" s="936"/>
      <c r="Q51" s="936"/>
      <c r="R51" s="936"/>
      <c r="S51" s="936"/>
      <c r="T51" s="936"/>
      <c r="U51" s="936"/>
      <c r="V51" s="936"/>
      <c r="W51" s="936"/>
      <c r="X51" s="936"/>
      <c r="Y51" s="937"/>
      <c r="Z51" s="414">
        <v>162</v>
      </c>
      <c r="AA51" s="888"/>
      <c r="AB51" s="968"/>
      <c r="AC51" s="968"/>
      <c r="AD51" s="968"/>
      <c r="AE51" s="889"/>
      <c r="AF51" s="437" t="s">
        <v>237</v>
      </c>
      <c r="AG51" s="448"/>
      <c r="AH51" s="445"/>
    </row>
    <row r="52" spans="1:34" ht="23" x14ac:dyDescent="0.2">
      <c r="A52" s="199"/>
      <c r="B52" s="962"/>
      <c r="C52" s="990"/>
      <c r="D52" s="446">
        <v>44</v>
      </c>
      <c r="E52" s="900" t="s">
        <v>415</v>
      </c>
      <c r="F52" s="901"/>
      <c r="G52" s="901"/>
      <c r="H52" s="901"/>
      <c r="I52" s="901"/>
      <c r="J52" s="901"/>
      <c r="K52" s="901"/>
      <c r="L52" s="901"/>
      <c r="M52" s="901"/>
      <c r="N52" s="901"/>
      <c r="O52" s="901"/>
      <c r="P52" s="901"/>
      <c r="Q52" s="901"/>
      <c r="R52" s="901"/>
      <c r="S52" s="901"/>
      <c r="T52" s="901"/>
      <c r="U52" s="901"/>
      <c r="V52" s="901"/>
      <c r="W52" s="901"/>
      <c r="X52" s="901"/>
      <c r="Y52" s="938"/>
      <c r="Z52" s="414">
        <v>174</v>
      </c>
      <c r="AA52" s="888"/>
      <c r="AB52" s="968"/>
      <c r="AC52" s="968"/>
      <c r="AD52" s="968"/>
      <c r="AE52" s="889"/>
      <c r="AF52" s="437" t="s">
        <v>237</v>
      </c>
      <c r="AG52" s="448"/>
      <c r="AH52" s="445"/>
    </row>
    <row r="53" spans="1:34" ht="23" x14ac:dyDescent="0.2">
      <c r="A53" s="199"/>
      <c r="B53" s="962"/>
      <c r="C53" s="990"/>
      <c r="D53" s="392">
        <v>45</v>
      </c>
      <c r="E53" s="935" t="s">
        <v>416</v>
      </c>
      <c r="F53" s="936"/>
      <c r="G53" s="936"/>
      <c r="H53" s="936"/>
      <c r="I53" s="936"/>
      <c r="J53" s="936"/>
      <c r="K53" s="936"/>
      <c r="L53" s="936"/>
      <c r="M53" s="936"/>
      <c r="N53" s="936"/>
      <c r="O53" s="936"/>
      <c r="P53" s="936"/>
      <c r="Q53" s="936"/>
      <c r="R53" s="936"/>
      <c r="S53" s="936"/>
      <c r="T53" s="936"/>
      <c r="U53" s="936"/>
      <c r="V53" s="936"/>
      <c r="W53" s="936"/>
      <c r="X53" s="936"/>
      <c r="Y53" s="937"/>
      <c r="Z53" s="414">
        <v>610</v>
      </c>
      <c r="AA53" s="888">
        <f>-X8</f>
        <v>0</v>
      </c>
      <c r="AB53" s="968"/>
      <c r="AC53" s="968"/>
      <c r="AD53" s="968"/>
      <c r="AE53" s="889"/>
      <c r="AF53" s="437" t="s">
        <v>237</v>
      </c>
      <c r="AG53" s="448"/>
      <c r="AH53" s="445"/>
    </row>
    <row r="54" spans="1:34" ht="23" x14ac:dyDescent="0.2">
      <c r="A54" s="199"/>
      <c r="B54" s="962"/>
      <c r="C54" s="990"/>
      <c r="D54" s="446">
        <v>46</v>
      </c>
      <c r="E54" s="935" t="s">
        <v>417</v>
      </c>
      <c r="F54" s="936"/>
      <c r="G54" s="936"/>
      <c r="H54" s="936"/>
      <c r="I54" s="936"/>
      <c r="J54" s="936"/>
      <c r="K54" s="936"/>
      <c r="L54" s="936"/>
      <c r="M54" s="936"/>
      <c r="N54" s="936"/>
      <c r="O54" s="936"/>
      <c r="P54" s="936"/>
      <c r="Q54" s="936"/>
      <c r="R54" s="936"/>
      <c r="S54" s="936"/>
      <c r="T54" s="936"/>
      <c r="U54" s="936"/>
      <c r="V54" s="936"/>
      <c r="W54" s="936"/>
      <c r="X54" s="936"/>
      <c r="Y54" s="937"/>
      <c r="Z54" s="414">
        <v>746</v>
      </c>
      <c r="AA54" s="888"/>
      <c r="AB54" s="968"/>
      <c r="AC54" s="968"/>
      <c r="AD54" s="968"/>
      <c r="AE54" s="889"/>
      <c r="AF54" s="437" t="s">
        <v>237</v>
      </c>
      <c r="AG54" s="448"/>
      <c r="AH54" s="445"/>
    </row>
    <row r="55" spans="1:34" ht="23" x14ac:dyDescent="0.2">
      <c r="A55" s="199"/>
      <c r="B55" s="962"/>
      <c r="C55" s="990"/>
      <c r="D55" s="392">
        <v>47</v>
      </c>
      <c r="E55" s="935" t="s">
        <v>418</v>
      </c>
      <c r="F55" s="936"/>
      <c r="G55" s="936"/>
      <c r="H55" s="936"/>
      <c r="I55" s="936"/>
      <c r="J55" s="936"/>
      <c r="K55" s="936"/>
      <c r="L55" s="936"/>
      <c r="M55" s="936"/>
      <c r="N55" s="936"/>
      <c r="O55" s="936"/>
      <c r="P55" s="936"/>
      <c r="Q55" s="936"/>
      <c r="R55" s="936"/>
      <c r="S55" s="936"/>
      <c r="T55" s="936"/>
      <c r="U55" s="936"/>
      <c r="V55" s="936"/>
      <c r="W55" s="936"/>
      <c r="X55" s="936"/>
      <c r="Y55" s="937"/>
      <c r="Z55" s="414">
        <v>866</v>
      </c>
      <c r="AA55" s="888"/>
      <c r="AB55" s="968"/>
      <c r="AC55" s="968"/>
      <c r="AD55" s="968"/>
      <c r="AE55" s="889"/>
      <c r="AF55" s="437" t="s">
        <v>237</v>
      </c>
      <c r="AG55" s="448"/>
      <c r="AH55" s="445"/>
    </row>
    <row r="56" spans="1:34" ht="23" x14ac:dyDescent="0.2">
      <c r="A56" s="199"/>
      <c r="B56" s="962"/>
      <c r="C56" s="991"/>
      <c r="D56" s="446">
        <v>48</v>
      </c>
      <c r="E56" s="935" t="s">
        <v>419</v>
      </c>
      <c r="F56" s="936"/>
      <c r="G56" s="936"/>
      <c r="H56" s="936"/>
      <c r="I56" s="936"/>
      <c r="J56" s="936"/>
      <c r="K56" s="936"/>
      <c r="L56" s="936"/>
      <c r="M56" s="936"/>
      <c r="N56" s="936"/>
      <c r="O56" s="936"/>
      <c r="P56" s="936"/>
      <c r="Q56" s="936"/>
      <c r="R56" s="936"/>
      <c r="S56" s="936"/>
      <c r="T56" s="936"/>
      <c r="U56" s="936"/>
      <c r="V56" s="936"/>
      <c r="W56" s="936"/>
      <c r="X56" s="936"/>
      <c r="Y56" s="937"/>
      <c r="Z56" s="414">
        <v>607</v>
      </c>
      <c r="AA56" s="888"/>
      <c r="AB56" s="968"/>
      <c r="AC56" s="968"/>
      <c r="AD56" s="968"/>
      <c r="AE56" s="889"/>
      <c r="AF56" s="437" t="s">
        <v>237</v>
      </c>
      <c r="AG56" s="448"/>
      <c r="AH56" s="445"/>
    </row>
    <row r="57" spans="1:34" ht="25" thickBot="1" x14ac:dyDescent="0.25">
      <c r="A57" s="199"/>
      <c r="B57" s="963"/>
      <c r="C57" s="386"/>
      <c r="D57" s="399">
        <v>49</v>
      </c>
      <c r="E57" s="995" t="s">
        <v>420</v>
      </c>
      <c r="F57" s="996"/>
      <c r="G57" s="996"/>
      <c r="H57" s="996"/>
      <c r="I57" s="996"/>
      <c r="J57" s="996"/>
      <c r="K57" s="996"/>
      <c r="L57" s="996"/>
      <c r="M57" s="996"/>
      <c r="N57" s="996"/>
      <c r="O57" s="996"/>
      <c r="P57" s="996"/>
      <c r="Q57" s="996"/>
      <c r="R57" s="996"/>
      <c r="S57" s="996"/>
      <c r="T57" s="996"/>
      <c r="U57" s="996"/>
      <c r="V57" s="996"/>
      <c r="W57" s="996"/>
      <c r="X57" s="996"/>
      <c r="Y57" s="997"/>
      <c r="Z57" s="438">
        <v>304</v>
      </c>
      <c r="AA57" s="888">
        <f>SUM(AA30:AE56)</f>
        <v>-31348236.960000001</v>
      </c>
      <c r="AB57" s="968"/>
      <c r="AC57" s="968"/>
      <c r="AD57" s="968"/>
      <c r="AE57" s="889"/>
      <c r="AF57" s="450" t="s">
        <v>252</v>
      </c>
      <c r="AG57" s="451"/>
      <c r="AH57" s="452"/>
    </row>
    <row r="58" spans="1:34" ht="23" x14ac:dyDescent="0.2">
      <c r="A58" s="199"/>
      <c r="B58" s="893" t="s">
        <v>421</v>
      </c>
      <c r="C58" s="453"/>
      <c r="D58" s="454">
        <v>50</v>
      </c>
      <c r="E58" s="1027" t="s">
        <v>422</v>
      </c>
      <c r="F58" s="1028"/>
      <c r="G58" s="1028"/>
      <c r="H58" s="1028"/>
      <c r="I58" s="1028"/>
      <c r="J58" s="1028"/>
      <c r="K58" s="1028"/>
      <c r="L58" s="1028"/>
      <c r="M58" s="1028"/>
      <c r="N58" s="1028"/>
      <c r="O58" s="1028"/>
      <c r="P58" s="1028"/>
      <c r="Q58" s="1028"/>
      <c r="R58" s="1028"/>
      <c r="S58" s="1028"/>
      <c r="T58" s="1029"/>
      <c r="U58" s="383"/>
      <c r="V58" s="1025" t="s">
        <v>423</v>
      </c>
      <c r="W58" s="1023"/>
      <c r="X58" s="1023"/>
      <c r="Y58" s="1024"/>
      <c r="Z58" s="455"/>
      <c r="AA58" s="862" t="s">
        <v>424</v>
      </c>
      <c r="AB58" s="863"/>
      <c r="AC58" s="863"/>
      <c r="AD58" s="863"/>
      <c r="AE58" s="864"/>
      <c r="AF58" s="456">
        <v>31</v>
      </c>
      <c r="AG58" s="457">
        <f>AA57</f>
        <v>-31348236.960000001</v>
      </c>
      <c r="AH58" s="458" t="s">
        <v>232</v>
      </c>
    </row>
    <row r="59" spans="1:34" ht="23" x14ac:dyDescent="0.2">
      <c r="A59" s="199"/>
      <c r="B59" s="894"/>
      <c r="C59" s="991" t="s">
        <v>425</v>
      </c>
      <c r="D59" s="392">
        <v>51</v>
      </c>
      <c r="E59" s="900" t="s">
        <v>426</v>
      </c>
      <c r="F59" s="901"/>
      <c r="G59" s="901"/>
      <c r="H59" s="901"/>
      <c r="I59" s="901"/>
      <c r="J59" s="901"/>
      <c r="K59" s="901"/>
      <c r="L59" s="901"/>
      <c r="M59" s="901"/>
      <c r="N59" s="901"/>
      <c r="O59" s="901"/>
      <c r="P59" s="901"/>
      <c r="Q59" s="901"/>
      <c r="R59" s="901"/>
      <c r="S59" s="901"/>
      <c r="T59" s="938"/>
      <c r="U59" s="414">
        <v>18</v>
      </c>
      <c r="V59" s="940"/>
      <c r="W59" s="941"/>
      <c r="X59" s="941"/>
      <c r="Y59" s="942"/>
      <c r="Z59" s="414">
        <v>19</v>
      </c>
      <c r="AA59" s="931"/>
      <c r="AB59" s="998"/>
      <c r="AC59" s="998"/>
      <c r="AD59" s="998"/>
      <c r="AE59" s="932"/>
      <c r="AF59" s="459">
        <v>20</v>
      </c>
      <c r="AG59" s="426">
        <f>V59*25%</f>
        <v>0</v>
      </c>
      <c r="AH59" s="416" t="s">
        <v>232</v>
      </c>
    </row>
    <row r="60" spans="1:34" ht="23" x14ac:dyDescent="0.2">
      <c r="A60" s="199"/>
      <c r="B60" s="894"/>
      <c r="C60" s="991"/>
      <c r="D60" s="392">
        <v>52</v>
      </c>
      <c r="E60" s="900" t="s">
        <v>427</v>
      </c>
      <c r="F60" s="901"/>
      <c r="G60" s="901"/>
      <c r="H60" s="901"/>
      <c r="I60" s="901"/>
      <c r="J60" s="901"/>
      <c r="K60" s="901"/>
      <c r="L60" s="901"/>
      <c r="M60" s="901"/>
      <c r="N60" s="901"/>
      <c r="O60" s="901"/>
      <c r="P60" s="901"/>
      <c r="Q60" s="901"/>
      <c r="R60" s="901"/>
      <c r="S60" s="901"/>
      <c r="T60" s="938"/>
      <c r="U60" s="414">
        <v>1109</v>
      </c>
      <c r="V60" s="1002"/>
      <c r="W60" s="1003"/>
      <c r="X60" s="1003"/>
      <c r="Y60" s="1004"/>
      <c r="Z60" s="414">
        <v>1111</v>
      </c>
      <c r="AA60" s="931"/>
      <c r="AB60" s="998"/>
      <c r="AC60" s="998"/>
      <c r="AD60" s="998"/>
      <c r="AE60" s="932"/>
      <c r="AF60" s="459">
        <v>1113</v>
      </c>
      <c r="AG60" s="554">
        <f>V60*27%</f>
        <v>0</v>
      </c>
      <c r="AH60" s="416" t="s">
        <v>232</v>
      </c>
    </row>
    <row r="61" spans="1:34" ht="23" x14ac:dyDescent="0.2">
      <c r="A61" s="380"/>
      <c r="B61" s="894"/>
      <c r="C61" s="991"/>
      <c r="D61" s="392">
        <v>53</v>
      </c>
      <c r="E61" s="900" t="s">
        <v>428</v>
      </c>
      <c r="F61" s="901"/>
      <c r="G61" s="901"/>
      <c r="H61" s="901"/>
      <c r="I61" s="901"/>
      <c r="J61" s="901"/>
      <c r="K61" s="901"/>
      <c r="L61" s="901"/>
      <c r="M61" s="901"/>
      <c r="N61" s="901"/>
      <c r="O61" s="901"/>
      <c r="P61" s="901"/>
      <c r="Q61" s="901"/>
      <c r="R61" s="901"/>
      <c r="S61" s="901"/>
      <c r="T61" s="938"/>
      <c r="U61" s="414">
        <v>1640</v>
      </c>
      <c r="V61" s="940"/>
      <c r="W61" s="941"/>
      <c r="X61" s="941"/>
      <c r="Y61" s="942"/>
      <c r="Z61" s="414">
        <v>1641</v>
      </c>
      <c r="AA61" s="931"/>
      <c r="AB61" s="998"/>
      <c r="AC61" s="998"/>
      <c r="AD61" s="998"/>
      <c r="AE61" s="932"/>
      <c r="AF61" s="459">
        <v>1642</v>
      </c>
      <c r="AG61" s="426"/>
      <c r="AH61" s="416" t="s">
        <v>232</v>
      </c>
    </row>
    <row r="62" spans="1:34" ht="23" x14ac:dyDescent="0.2">
      <c r="A62" s="199"/>
      <c r="B62" s="894"/>
      <c r="C62" s="991"/>
      <c r="D62" s="392">
        <v>54</v>
      </c>
      <c r="E62" s="935" t="s">
        <v>429</v>
      </c>
      <c r="F62" s="936"/>
      <c r="G62" s="936"/>
      <c r="H62" s="936"/>
      <c r="I62" s="936"/>
      <c r="J62" s="936"/>
      <c r="K62" s="936"/>
      <c r="L62" s="936"/>
      <c r="M62" s="936"/>
      <c r="N62" s="936"/>
      <c r="O62" s="936"/>
      <c r="P62" s="936"/>
      <c r="Q62" s="936"/>
      <c r="R62" s="936"/>
      <c r="S62" s="936"/>
      <c r="T62" s="937"/>
      <c r="U62" s="414">
        <v>187</v>
      </c>
      <c r="V62" s="940"/>
      <c r="W62" s="941"/>
      <c r="X62" s="941"/>
      <c r="Y62" s="942"/>
      <c r="Z62" s="414">
        <v>188</v>
      </c>
      <c r="AA62" s="999"/>
      <c r="AB62" s="1000"/>
      <c r="AC62" s="1000"/>
      <c r="AD62" s="1000"/>
      <c r="AE62" s="1001"/>
      <c r="AF62" s="414">
        <v>189</v>
      </c>
      <c r="AG62" s="426"/>
      <c r="AH62" s="460" t="s">
        <v>232</v>
      </c>
    </row>
    <row r="63" spans="1:34" ht="23" x14ac:dyDescent="0.2">
      <c r="A63" s="199"/>
      <c r="B63" s="894"/>
      <c r="C63" s="1030"/>
      <c r="D63" s="392">
        <v>55</v>
      </c>
      <c r="E63" s="935" t="s">
        <v>430</v>
      </c>
      <c r="F63" s="936"/>
      <c r="G63" s="936"/>
      <c r="H63" s="936"/>
      <c r="I63" s="936"/>
      <c r="J63" s="936"/>
      <c r="K63" s="936"/>
      <c r="L63" s="936"/>
      <c r="M63" s="936"/>
      <c r="N63" s="936"/>
      <c r="O63" s="936"/>
      <c r="P63" s="936"/>
      <c r="Q63" s="936"/>
      <c r="R63" s="936"/>
      <c r="S63" s="936"/>
      <c r="T63" s="937"/>
      <c r="U63" s="414">
        <v>1037</v>
      </c>
      <c r="V63" s="940"/>
      <c r="W63" s="941"/>
      <c r="X63" s="941"/>
      <c r="Y63" s="942"/>
      <c r="Z63" s="459">
        <v>1038</v>
      </c>
      <c r="AA63" s="931"/>
      <c r="AB63" s="998"/>
      <c r="AC63" s="998"/>
      <c r="AD63" s="998"/>
      <c r="AE63" s="932"/>
      <c r="AF63" s="414">
        <v>1039</v>
      </c>
      <c r="AG63" s="426"/>
      <c r="AH63" s="416" t="s">
        <v>232</v>
      </c>
    </row>
    <row r="64" spans="1:34" ht="23" x14ac:dyDescent="0.2">
      <c r="A64" s="199"/>
      <c r="B64" s="894"/>
      <c r="C64" s="1030"/>
      <c r="D64" s="392">
        <v>56</v>
      </c>
      <c r="E64" s="900" t="s">
        <v>431</v>
      </c>
      <c r="F64" s="901"/>
      <c r="G64" s="901"/>
      <c r="H64" s="901"/>
      <c r="I64" s="901"/>
      <c r="J64" s="901"/>
      <c r="K64" s="901"/>
      <c r="L64" s="901"/>
      <c r="M64" s="901"/>
      <c r="N64" s="901"/>
      <c r="O64" s="901"/>
      <c r="P64" s="901"/>
      <c r="Q64" s="901"/>
      <c r="R64" s="901"/>
      <c r="S64" s="901"/>
      <c r="T64" s="938"/>
      <c r="U64" s="414">
        <v>77</v>
      </c>
      <c r="V64" s="940"/>
      <c r="W64" s="941"/>
      <c r="X64" s="941"/>
      <c r="Y64" s="942"/>
      <c r="Z64" s="414">
        <v>74</v>
      </c>
      <c r="AA64" s="931"/>
      <c r="AB64" s="998"/>
      <c r="AC64" s="998"/>
      <c r="AD64" s="998"/>
      <c r="AE64" s="932"/>
      <c r="AF64" s="414">
        <v>79</v>
      </c>
      <c r="AG64" s="426"/>
      <c r="AH64" s="416" t="s">
        <v>232</v>
      </c>
    </row>
    <row r="65" spans="1:34" ht="23" x14ac:dyDescent="0.2">
      <c r="A65" s="199"/>
      <c r="B65" s="894"/>
      <c r="C65" s="1030"/>
      <c r="D65" s="392">
        <v>57</v>
      </c>
      <c r="E65" s="900" t="s">
        <v>432</v>
      </c>
      <c r="F65" s="901"/>
      <c r="G65" s="901"/>
      <c r="H65" s="901"/>
      <c r="I65" s="901"/>
      <c r="J65" s="901"/>
      <c r="K65" s="901"/>
      <c r="L65" s="901"/>
      <c r="M65" s="901"/>
      <c r="N65" s="901"/>
      <c r="O65" s="901"/>
      <c r="P65" s="901"/>
      <c r="Q65" s="901"/>
      <c r="R65" s="901"/>
      <c r="S65" s="901"/>
      <c r="T65" s="938"/>
      <c r="U65" s="414">
        <v>1040</v>
      </c>
      <c r="V65" s="940"/>
      <c r="W65" s="941"/>
      <c r="X65" s="941"/>
      <c r="Y65" s="942"/>
      <c r="Z65" s="461"/>
      <c r="AA65" s="1010"/>
      <c r="AB65" s="1010"/>
      <c r="AC65" s="1010"/>
      <c r="AD65" s="1010"/>
      <c r="AE65" s="1010"/>
      <c r="AF65" s="414">
        <v>1041</v>
      </c>
      <c r="AG65" s="426"/>
      <c r="AH65" s="416" t="s">
        <v>232</v>
      </c>
    </row>
    <row r="66" spans="1:34" ht="23" x14ac:dyDescent="0.2">
      <c r="A66" s="199"/>
      <c r="B66" s="894"/>
      <c r="C66" s="1030"/>
      <c r="D66" s="392">
        <v>58</v>
      </c>
      <c r="E66" s="900" t="s">
        <v>433</v>
      </c>
      <c r="F66" s="901"/>
      <c r="G66" s="901"/>
      <c r="H66" s="901"/>
      <c r="I66" s="901"/>
      <c r="J66" s="901"/>
      <c r="K66" s="901"/>
      <c r="L66" s="901"/>
      <c r="M66" s="901"/>
      <c r="N66" s="901"/>
      <c r="O66" s="901"/>
      <c r="P66" s="901"/>
      <c r="Q66" s="901"/>
      <c r="R66" s="901"/>
      <c r="S66" s="901"/>
      <c r="T66" s="938"/>
      <c r="U66" s="461"/>
      <c r="V66" s="1011"/>
      <c r="W66" s="1012"/>
      <c r="X66" s="1012"/>
      <c r="Y66" s="1013"/>
      <c r="Z66" s="461"/>
      <c r="AA66" s="1010"/>
      <c r="AB66" s="1010"/>
      <c r="AC66" s="1010"/>
      <c r="AD66" s="1010"/>
      <c r="AE66" s="1010"/>
      <c r="AF66" s="414">
        <v>1042</v>
      </c>
      <c r="AG66" s="426"/>
      <c r="AH66" s="416" t="s">
        <v>232</v>
      </c>
    </row>
    <row r="67" spans="1:34" ht="23" x14ac:dyDescent="0.2">
      <c r="A67" s="199"/>
      <c r="B67" s="894"/>
      <c r="C67" s="1030"/>
      <c r="D67" s="392">
        <v>59</v>
      </c>
      <c r="E67" s="900" t="s">
        <v>434</v>
      </c>
      <c r="F67" s="901"/>
      <c r="G67" s="901"/>
      <c r="H67" s="901"/>
      <c r="I67" s="901"/>
      <c r="J67" s="901"/>
      <c r="K67" s="901"/>
      <c r="L67" s="901"/>
      <c r="M67" s="901"/>
      <c r="N67" s="901"/>
      <c r="O67" s="901"/>
      <c r="P67" s="901"/>
      <c r="Q67" s="901"/>
      <c r="R67" s="901"/>
      <c r="S67" s="901"/>
      <c r="T67" s="938"/>
      <c r="U67" s="414">
        <v>824</v>
      </c>
      <c r="V67" s="1005"/>
      <c r="W67" s="1006"/>
      <c r="X67" s="1006"/>
      <c r="Y67" s="1007"/>
      <c r="Z67" s="461"/>
      <c r="AA67" s="1008"/>
      <c r="AB67" s="1008"/>
      <c r="AC67" s="1008"/>
      <c r="AD67" s="1008"/>
      <c r="AE67" s="1008"/>
      <c r="AF67" s="414">
        <v>825</v>
      </c>
      <c r="AG67" s="426"/>
      <c r="AH67" s="416" t="s">
        <v>232</v>
      </c>
    </row>
    <row r="68" spans="1:34" ht="23" x14ac:dyDescent="0.2">
      <c r="A68" s="199"/>
      <c r="B68" s="894"/>
      <c r="C68" s="1030"/>
      <c r="D68" s="392">
        <v>60</v>
      </c>
      <c r="E68" s="900" t="s">
        <v>435</v>
      </c>
      <c r="F68" s="901"/>
      <c r="G68" s="901"/>
      <c r="H68" s="901"/>
      <c r="I68" s="901"/>
      <c r="J68" s="901"/>
      <c r="K68" s="901"/>
      <c r="L68" s="901"/>
      <c r="M68" s="901"/>
      <c r="N68" s="901"/>
      <c r="O68" s="901"/>
      <c r="P68" s="901"/>
      <c r="Q68" s="901"/>
      <c r="R68" s="901"/>
      <c r="S68" s="901"/>
      <c r="T68" s="938"/>
      <c r="U68" s="414">
        <v>1043</v>
      </c>
      <c r="V68" s="1005"/>
      <c r="W68" s="1006"/>
      <c r="X68" s="1006"/>
      <c r="Y68" s="1007"/>
      <c r="Z68" s="459">
        <v>1102</v>
      </c>
      <c r="AA68" s="1009"/>
      <c r="AB68" s="1009"/>
      <c r="AC68" s="1009"/>
      <c r="AD68" s="1009"/>
      <c r="AE68" s="1009"/>
      <c r="AF68" s="414">
        <v>1044</v>
      </c>
      <c r="AG68" s="426"/>
      <c r="AH68" s="416" t="s">
        <v>232</v>
      </c>
    </row>
    <row r="69" spans="1:34" ht="23" x14ac:dyDescent="0.2">
      <c r="A69" s="199"/>
      <c r="B69" s="894"/>
      <c r="C69" s="1030"/>
      <c r="D69" s="392">
        <v>61</v>
      </c>
      <c r="E69" s="900" t="s">
        <v>436</v>
      </c>
      <c r="F69" s="901"/>
      <c r="G69" s="901"/>
      <c r="H69" s="901"/>
      <c r="I69" s="901"/>
      <c r="J69" s="901"/>
      <c r="K69" s="901"/>
      <c r="L69" s="901"/>
      <c r="M69" s="901"/>
      <c r="N69" s="901"/>
      <c r="O69" s="901"/>
      <c r="P69" s="901"/>
      <c r="Q69" s="901"/>
      <c r="R69" s="901"/>
      <c r="S69" s="901"/>
      <c r="T69" s="938"/>
      <c r="U69" s="414">
        <v>113</v>
      </c>
      <c r="V69" s="1005"/>
      <c r="W69" s="1006"/>
      <c r="X69" s="1006"/>
      <c r="Y69" s="1007"/>
      <c r="Z69" s="414">
        <v>1007</v>
      </c>
      <c r="AA69" s="1009"/>
      <c r="AB69" s="1009"/>
      <c r="AC69" s="1009"/>
      <c r="AD69" s="1009"/>
      <c r="AE69" s="1009"/>
      <c r="AF69" s="414">
        <v>114</v>
      </c>
      <c r="AG69" s="426"/>
      <c r="AH69" s="416" t="s">
        <v>232</v>
      </c>
    </row>
    <row r="70" spans="1:34" ht="23" x14ac:dyDescent="0.2">
      <c r="A70" s="199"/>
      <c r="B70" s="894"/>
      <c r="C70" s="1030"/>
      <c r="D70" s="392">
        <v>62</v>
      </c>
      <c r="E70" s="900" t="s">
        <v>437</v>
      </c>
      <c r="F70" s="901"/>
      <c r="G70" s="901"/>
      <c r="H70" s="901"/>
      <c r="I70" s="901"/>
      <c r="J70" s="901"/>
      <c r="K70" s="901"/>
      <c r="L70" s="901"/>
      <c r="M70" s="901"/>
      <c r="N70" s="901"/>
      <c r="O70" s="901"/>
      <c r="P70" s="901"/>
      <c r="Q70" s="901"/>
      <c r="R70" s="901"/>
      <c r="S70" s="901"/>
      <c r="T70" s="938"/>
      <c r="U70" s="414">
        <v>908</v>
      </c>
      <c r="V70" s="1005"/>
      <c r="W70" s="1006"/>
      <c r="X70" s="1006"/>
      <c r="Y70" s="1007"/>
      <c r="Z70" s="461"/>
      <c r="AA70" s="1008"/>
      <c r="AB70" s="1008"/>
      <c r="AC70" s="1008"/>
      <c r="AD70" s="1008"/>
      <c r="AE70" s="1008"/>
      <c r="AF70" s="414">
        <v>909</v>
      </c>
      <c r="AG70" s="426"/>
      <c r="AH70" s="416" t="s">
        <v>232</v>
      </c>
    </row>
    <row r="71" spans="1:34" ht="23" x14ac:dyDescent="0.2">
      <c r="A71" s="199"/>
      <c r="B71" s="894"/>
      <c r="C71" s="1030"/>
      <c r="D71" s="392">
        <v>63</v>
      </c>
      <c r="E71" s="900" t="s">
        <v>438</v>
      </c>
      <c r="F71" s="901"/>
      <c r="G71" s="901"/>
      <c r="H71" s="901"/>
      <c r="I71" s="901"/>
      <c r="J71" s="901"/>
      <c r="K71" s="901"/>
      <c r="L71" s="901"/>
      <c r="M71" s="901"/>
      <c r="N71" s="901"/>
      <c r="O71" s="901"/>
      <c r="P71" s="901"/>
      <c r="Q71" s="901"/>
      <c r="R71" s="901"/>
      <c r="S71" s="901"/>
      <c r="T71" s="938"/>
      <c r="U71" s="414">
        <v>951</v>
      </c>
      <c r="V71" s="1005"/>
      <c r="W71" s="1006"/>
      <c r="X71" s="1006"/>
      <c r="Y71" s="1007"/>
      <c r="Z71" s="461"/>
      <c r="AA71" s="1008"/>
      <c r="AB71" s="1008"/>
      <c r="AC71" s="1008"/>
      <c r="AD71" s="1008"/>
      <c r="AE71" s="1008"/>
      <c r="AF71" s="414">
        <v>952</v>
      </c>
      <c r="AG71" s="426"/>
      <c r="AH71" s="416" t="s">
        <v>232</v>
      </c>
    </row>
    <row r="72" spans="1:34" ht="23" x14ac:dyDescent="0.2">
      <c r="A72" s="199"/>
      <c r="B72" s="894"/>
      <c r="C72" s="1030"/>
      <c r="D72" s="392">
        <v>64</v>
      </c>
      <c r="E72" s="900" t="s">
        <v>439</v>
      </c>
      <c r="F72" s="901"/>
      <c r="G72" s="901"/>
      <c r="H72" s="901"/>
      <c r="I72" s="901"/>
      <c r="J72" s="901"/>
      <c r="K72" s="901"/>
      <c r="L72" s="901"/>
      <c r="M72" s="901"/>
      <c r="N72" s="901"/>
      <c r="O72" s="901"/>
      <c r="P72" s="901"/>
      <c r="Q72" s="901"/>
      <c r="R72" s="901"/>
      <c r="S72" s="901"/>
      <c r="T72" s="938"/>
      <c r="U72" s="414">
        <v>753</v>
      </c>
      <c r="V72" s="1005"/>
      <c r="W72" s="1006"/>
      <c r="X72" s="1006"/>
      <c r="Y72" s="1007"/>
      <c r="Z72" s="414">
        <v>754</v>
      </c>
      <c r="AA72" s="1014"/>
      <c r="AB72" s="1014"/>
      <c r="AC72" s="1014"/>
      <c r="AD72" s="1014"/>
      <c r="AE72" s="1014"/>
      <c r="AF72" s="414">
        <v>755</v>
      </c>
      <c r="AG72" s="426"/>
      <c r="AH72" s="416" t="s">
        <v>232</v>
      </c>
    </row>
    <row r="73" spans="1:34" ht="23" x14ac:dyDescent="0.2">
      <c r="A73" s="199"/>
      <c r="B73" s="894"/>
      <c r="C73" s="1030"/>
      <c r="D73" s="392">
        <v>65</v>
      </c>
      <c r="E73" s="935" t="s">
        <v>440</v>
      </c>
      <c r="F73" s="936"/>
      <c r="G73" s="936"/>
      <c r="H73" s="936"/>
      <c r="I73" s="936"/>
      <c r="J73" s="936"/>
      <c r="K73" s="936"/>
      <c r="L73" s="936"/>
      <c r="M73" s="936"/>
      <c r="N73" s="936"/>
      <c r="O73" s="936"/>
      <c r="P73" s="936"/>
      <c r="Q73" s="936"/>
      <c r="R73" s="936"/>
      <c r="S73" s="936"/>
      <c r="T73" s="937"/>
      <c r="U73" s="414">
        <v>133</v>
      </c>
      <c r="V73" s="1005"/>
      <c r="W73" s="1006"/>
      <c r="X73" s="1006"/>
      <c r="Y73" s="1007"/>
      <c r="Z73" s="414">
        <v>138</v>
      </c>
      <c r="AA73" s="1014"/>
      <c r="AB73" s="1014"/>
      <c r="AC73" s="1014"/>
      <c r="AD73" s="1014"/>
      <c r="AE73" s="1014"/>
      <c r="AF73" s="414">
        <v>134</v>
      </c>
      <c r="AG73" s="426"/>
      <c r="AH73" s="416" t="s">
        <v>232</v>
      </c>
    </row>
    <row r="74" spans="1:34" ht="23" x14ac:dyDescent="0.2">
      <c r="A74" s="199"/>
      <c r="B74" s="894"/>
      <c r="C74" s="1030"/>
      <c r="D74" s="392">
        <v>66</v>
      </c>
      <c r="E74" s="935" t="s">
        <v>441</v>
      </c>
      <c r="F74" s="936"/>
      <c r="G74" s="936"/>
      <c r="H74" s="936"/>
      <c r="I74" s="936"/>
      <c r="J74" s="936"/>
      <c r="K74" s="936"/>
      <c r="L74" s="936"/>
      <c r="M74" s="936"/>
      <c r="N74" s="936"/>
      <c r="O74" s="936"/>
      <c r="P74" s="936"/>
      <c r="Q74" s="936"/>
      <c r="R74" s="936"/>
      <c r="S74" s="936"/>
      <c r="T74" s="937"/>
      <c r="U74" s="414">
        <v>32</v>
      </c>
      <c r="V74" s="1005"/>
      <c r="W74" s="1006"/>
      <c r="X74" s="1006"/>
      <c r="Y74" s="1007"/>
      <c r="Z74" s="414">
        <v>76</v>
      </c>
      <c r="AA74" s="1014"/>
      <c r="AB74" s="1014"/>
      <c r="AC74" s="1014"/>
      <c r="AD74" s="1014"/>
      <c r="AE74" s="1014"/>
      <c r="AF74" s="414">
        <v>34</v>
      </c>
      <c r="AG74" s="426"/>
      <c r="AH74" s="416" t="s">
        <v>232</v>
      </c>
    </row>
    <row r="75" spans="1:34" ht="23" x14ac:dyDescent="0.2">
      <c r="A75" s="199"/>
      <c r="B75" s="894"/>
      <c r="C75" s="1030"/>
      <c r="D75" s="392">
        <v>67</v>
      </c>
      <c r="E75" s="900" t="s">
        <v>442</v>
      </c>
      <c r="F75" s="987"/>
      <c r="G75" s="987"/>
      <c r="H75" s="987"/>
      <c r="I75" s="987"/>
      <c r="J75" s="987"/>
      <c r="K75" s="987"/>
      <c r="L75" s="987"/>
      <c r="M75" s="987"/>
      <c r="N75" s="987"/>
      <c r="O75" s="987"/>
      <c r="P75" s="987"/>
      <c r="Q75" s="987"/>
      <c r="R75" s="987"/>
      <c r="S75" s="987"/>
      <c r="T75" s="988"/>
      <c r="U75" s="414">
        <v>1643</v>
      </c>
      <c r="V75" s="1005"/>
      <c r="W75" s="1006"/>
      <c r="X75" s="1006"/>
      <c r="Y75" s="1007"/>
      <c r="Z75" s="461"/>
      <c r="AA75" s="1015"/>
      <c r="AB75" s="1015"/>
      <c r="AC75" s="1015"/>
      <c r="AD75" s="1015"/>
      <c r="AE75" s="1015"/>
      <c r="AF75" s="414">
        <v>1644</v>
      </c>
      <c r="AG75" s="426"/>
      <c r="AH75" s="416" t="s">
        <v>232</v>
      </c>
    </row>
    <row r="76" spans="1:34" ht="23" x14ac:dyDescent="0.2">
      <c r="A76" s="199"/>
      <c r="B76" s="894"/>
      <c r="C76" s="1030"/>
      <c r="D76" s="392">
        <v>68</v>
      </c>
      <c r="E76" s="900" t="s">
        <v>443</v>
      </c>
      <c r="F76" s="901"/>
      <c r="G76" s="901"/>
      <c r="H76" s="901"/>
      <c r="I76" s="901"/>
      <c r="J76" s="901"/>
      <c r="K76" s="901"/>
      <c r="L76" s="901"/>
      <c r="M76" s="901"/>
      <c r="N76" s="901"/>
      <c r="O76" s="901"/>
      <c r="P76" s="414">
        <v>911</v>
      </c>
      <c r="Q76" s="1005"/>
      <c r="R76" s="1006"/>
      <c r="S76" s="1006"/>
      <c r="T76" s="1006"/>
      <c r="U76" s="1006"/>
      <c r="V76" s="900" t="s">
        <v>444</v>
      </c>
      <c r="W76" s="901"/>
      <c r="X76" s="901"/>
      <c r="Y76" s="938"/>
      <c r="Z76" s="414">
        <v>913</v>
      </c>
      <c r="AA76" s="1005"/>
      <c r="AB76" s="1006"/>
      <c r="AC76" s="1006"/>
      <c r="AD76" s="1006"/>
      <c r="AE76" s="1007"/>
      <c r="AF76" s="414">
        <v>914</v>
      </c>
      <c r="AG76" s="426"/>
      <c r="AH76" s="416" t="s">
        <v>232</v>
      </c>
    </row>
    <row r="77" spans="1:34" ht="23" x14ac:dyDescent="0.2">
      <c r="A77" s="199"/>
      <c r="B77" s="894"/>
      <c r="C77" s="1030"/>
      <c r="D77" s="392">
        <v>69</v>
      </c>
      <c r="E77" s="900" t="s">
        <v>445</v>
      </c>
      <c r="F77" s="901"/>
      <c r="G77" s="901"/>
      <c r="H77" s="901"/>
      <c r="I77" s="901"/>
      <c r="J77" s="901"/>
      <c r="K77" s="901"/>
      <c r="L77" s="901"/>
      <c r="M77" s="901"/>
      <c r="N77" s="901"/>
      <c r="O77" s="938"/>
      <c r="P77" s="414">
        <v>923</v>
      </c>
      <c r="Q77" s="1016"/>
      <c r="R77" s="1017"/>
      <c r="S77" s="1017"/>
      <c r="T77" s="1017"/>
      <c r="U77" s="1018"/>
      <c r="V77" s="900" t="s">
        <v>446</v>
      </c>
      <c r="W77" s="901"/>
      <c r="X77" s="901"/>
      <c r="Y77" s="938"/>
      <c r="Z77" s="414">
        <v>924</v>
      </c>
      <c r="AA77" s="1005"/>
      <c r="AB77" s="1006"/>
      <c r="AC77" s="1006"/>
      <c r="AD77" s="1006"/>
      <c r="AE77" s="1007"/>
      <c r="AF77" s="414">
        <v>925</v>
      </c>
      <c r="AG77" s="426"/>
      <c r="AH77" s="416" t="s">
        <v>232</v>
      </c>
    </row>
    <row r="78" spans="1:34" ht="23" x14ac:dyDescent="0.2">
      <c r="A78" s="199"/>
      <c r="B78" s="894"/>
      <c r="C78" s="1030"/>
      <c r="D78" s="392">
        <v>70</v>
      </c>
      <c r="E78" s="900" t="s">
        <v>447</v>
      </c>
      <c r="F78" s="901"/>
      <c r="G78" s="901"/>
      <c r="H78" s="901"/>
      <c r="I78" s="901"/>
      <c r="J78" s="901"/>
      <c r="K78" s="901"/>
      <c r="L78" s="901"/>
      <c r="M78" s="901"/>
      <c r="N78" s="901"/>
      <c r="O78" s="938"/>
      <c r="P78" s="414">
        <v>1051</v>
      </c>
      <c r="Q78" s="940"/>
      <c r="R78" s="941"/>
      <c r="S78" s="941"/>
      <c r="T78" s="941"/>
      <c r="U78" s="942"/>
      <c r="V78" s="900" t="s">
        <v>448</v>
      </c>
      <c r="W78" s="901"/>
      <c r="X78" s="901"/>
      <c r="Y78" s="938"/>
      <c r="Z78" s="414">
        <v>1052</v>
      </c>
      <c r="AA78" s="940"/>
      <c r="AB78" s="941"/>
      <c r="AC78" s="941"/>
      <c r="AD78" s="941"/>
      <c r="AE78" s="942"/>
      <c r="AF78" s="414">
        <v>1053</v>
      </c>
      <c r="AG78" s="426"/>
      <c r="AH78" s="416" t="s">
        <v>232</v>
      </c>
    </row>
    <row r="79" spans="1:34" ht="23" x14ac:dyDescent="0.2">
      <c r="A79" s="199"/>
      <c r="B79" s="894"/>
      <c r="C79" s="1030"/>
      <c r="D79" s="392">
        <v>71</v>
      </c>
      <c r="E79" s="900" t="s">
        <v>449</v>
      </c>
      <c r="F79" s="901"/>
      <c r="G79" s="901"/>
      <c r="H79" s="901"/>
      <c r="I79" s="901"/>
      <c r="J79" s="901"/>
      <c r="K79" s="901"/>
      <c r="L79" s="901"/>
      <c r="M79" s="901"/>
      <c r="N79" s="901"/>
      <c r="O79" s="938"/>
      <c r="P79" s="414">
        <v>21</v>
      </c>
      <c r="Q79" s="940"/>
      <c r="R79" s="941"/>
      <c r="S79" s="941"/>
      <c r="T79" s="941"/>
      <c r="U79" s="942"/>
      <c r="V79" s="900" t="s">
        <v>450</v>
      </c>
      <c r="W79" s="901"/>
      <c r="X79" s="901"/>
      <c r="Y79" s="938"/>
      <c r="Z79" s="414">
        <v>43</v>
      </c>
      <c r="AA79" s="940"/>
      <c r="AB79" s="941"/>
      <c r="AC79" s="941"/>
      <c r="AD79" s="941"/>
      <c r="AE79" s="942"/>
      <c r="AF79" s="414">
        <v>756</v>
      </c>
      <c r="AG79" s="426"/>
      <c r="AH79" s="416" t="s">
        <v>232</v>
      </c>
    </row>
    <row r="80" spans="1:34" ht="23" x14ac:dyDescent="0.2">
      <c r="A80" s="199"/>
      <c r="B80" s="894"/>
      <c r="C80" s="1030"/>
      <c r="D80" s="392">
        <v>72</v>
      </c>
      <c r="E80" s="900" t="s">
        <v>451</v>
      </c>
      <c r="F80" s="901"/>
      <c r="G80" s="901"/>
      <c r="H80" s="901"/>
      <c r="I80" s="901"/>
      <c r="J80" s="901"/>
      <c r="K80" s="901"/>
      <c r="L80" s="901"/>
      <c r="M80" s="901"/>
      <c r="N80" s="901"/>
      <c r="O80" s="938"/>
      <c r="P80" s="414">
        <v>767</v>
      </c>
      <c r="Q80" s="940"/>
      <c r="R80" s="941"/>
      <c r="S80" s="941"/>
      <c r="T80" s="941"/>
      <c r="U80" s="942"/>
      <c r="V80" s="900" t="s">
        <v>452</v>
      </c>
      <c r="W80" s="901"/>
      <c r="X80" s="901"/>
      <c r="Y80" s="938"/>
      <c r="Z80" s="414">
        <v>862</v>
      </c>
      <c r="AA80" s="940"/>
      <c r="AB80" s="941"/>
      <c r="AC80" s="941"/>
      <c r="AD80" s="941"/>
      <c r="AE80" s="942"/>
      <c r="AF80" s="414">
        <v>863</v>
      </c>
      <c r="AG80" s="426"/>
      <c r="AH80" s="416" t="s">
        <v>232</v>
      </c>
    </row>
    <row r="81" spans="1:34" ht="23" x14ac:dyDescent="0.2">
      <c r="A81" s="199"/>
      <c r="B81" s="894"/>
      <c r="C81" s="1056" t="s">
        <v>453</v>
      </c>
      <c r="D81" s="392">
        <v>73</v>
      </c>
      <c r="E81" s="900" t="s">
        <v>454</v>
      </c>
      <c r="F81" s="901"/>
      <c r="G81" s="901"/>
      <c r="H81" s="901"/>
      <c r="I81" s="901"/>
      <c r="J81" s="901"/>
      <c r="K81" s="901"/>
      <c r="L81" s="901"/>
      <c r="M81" s="901"/>
      <c r="N81" s="901"/>
      <c r="O81" s="901"/>
      <c r="P81" s="901"/>
      <c r="Q81" s="901"/>
      <c r="R81" s="901"/>
      <c r="S81" s="901"/>
      <c r="T81" s="938"/>
      <c r="U81" s="414">
        <v>51</v>
      </c>
      <c r="V81" s="1057"/>
      <c r="W81" s="1058"/>
      <c r="X81" s="1058"/>
      <c r="Y81" s="1059"/>
      <c r="Z81" s="414">
        <v>63</v>
      </c>
      <c r="AA81" s="940"/>
      <c r="AB81" s="941"/>
      <c r="AC81" s="941"/>
      <c r="AD81" s="941"/>
      <c r="AE81" s="942"/>
      <c r="AF81" s="414">
        <v>71</v>
      </c>
      <c r="AG81" s="426"/>
      <c r="AH81" s="416" t="s">
        <v>232</v>
      </c>
    </row>
    <row r="82" spans="1:34" ht="23" x14ac:dyDescent="0.2">
      <c r="A82" s="199"/>
      <c r="B82" s="894"/>
      <c r="C82" s="990"/>
      <c r="D82" s="392">
        <v>74</v>
      </c>
      <c r="E82" s="900" t="s">
        <v>455</v>
      </c>
      <c r="F82" s="901"/>
      <c r="G82" s="901"/>
      <c r="H82" s="901"/>
      <c r="I82" s="901"/>
      <c r="J82" s="901"/>
      <c r="K82" s="901"/>
      <c r="L82" s="901"/>
      <c r="M82" s="901"/>
      <c r="N82" s="901"/>
      <c r="O82" s="938"/>
      <c r="P82" s="414">
        <v>36</v>
      </c>
      <c r="Q82" s="940">
        <v>0</v>
      </c>
      <c r="R82" s="941"/>
      <c r="S82" s="941"/>
      <c r="T82" s="941"/>
      <c r="U82" s="942"/>
      <c r="V82" s="900" t="s">
        <v>456</v>
      </c>
      <c r="W82" s="901"/>
      <c r="X82" s="901"/>
      <c r="Y82" s="938"/>
      <c r="Z82" s="414">
        <v>848</v>
      </c>
      <c r="AA82" s="940"/>
      <c r="AB82" s="941"/>
      <c r="AC82" s="941"/>
      <c r="AD82" s="941"/>
      <c r="AE82" s="942"/>
      <c r="AF82" s="414">
        <v>849</v>
      </c>
      <c r="AG82" s="426">
        <v>0</v>
      </c>
      <c r="AH82" s="462" t="s">
        <v>237</v>
      </c>
    </row>
    <row r="83" spans="1:34" ht="23" x14ac:dyDescent="0.2">
      <c r="A83" s="199"/>
      <c r="B83" s="894"/>
      <c r="C83" s="990"/>
      <c r="D83" s="392">
        <v>75</v>
      </c>
      <c r="E83" s="900" t="s">
        <v>457</v>
      </c>
      <c r="F83" s="901"/>
      <c r="G83" s="901"/>
      <c r="H83" s="901"/>
      <c r="I83" s="901"/>
      <c r="J83" s="901"/>
      <c r="K83" s="901"/>
      <c r="L83" s="901"/>
      <c r="M83" s="901"/>
      <c r="N83" s="901"/>
      <c r="O83" s="938"/>
      <c r="P83" s="414">
        <v>82</v>
      </c>
      <c r="Q83" s="940"/>
      <c r="R83" s="941"/>
      <c r="S83" s="941"/>
      <c r="T83" s="941"/>
      <c r="U83" s="942"/>
      <c r="V83" s="900" t="s">
        <v>458</v>
      </c>
      <c r="W83" s="901"/>
      <c r="X83" s="901"/>
      <c r="Y83" s="938"/>
      <c r="Z83" s="414">
        <v>1123</v>
      </c>
      <c r="AA83" s="940"/>
      <c r="AB83" s="941"/>
      <c r="AC83" s="941"/>
      <c r="AD83" s="941"/>
      <c r="AE83" s="942"/>
      <c r="AF83" s="414">
        <v>1125</v>
      </c>
      <c r="AG83" s="426"/>
      <c r="AH83" s="462" t="s">
        <v>237</v>
      </c>
    </row>
    <row r="84" spans="1:34" ht="23" x14ac:dyDescent="0.2">
      <c r="A84" s="199"/>
      <c r="B84" s="894"/>
      <c r="C84" s="990"/>
      <c r="D84" s="392">
        <v>76</v>
      </c>
      <c r="E84" s="900" t="s">
        <v>459</v>
      </c>
      <c r="F84" s="901"/>
      <c r="G84" s="901"/>
      <c r="H84" s="901"/>
      <c r="I84" s="901"/>
      <c r="J84" s="901"/>
      <c r="K84" s="901"/>
      <c r="L84" s="901"/>
      <c r="M84" s="901"/>
      <c r="N84" s="901"/>
      <c r="O84" s="938"/>
      <c r="P84" s="414">
        <v>83</v>
      </c>
      <c r="Q84" s="940"/>
      <c r="R84" s="941"/>
      <c r="S84" s="941"/>
      <c r="T84" s="941"/>
      <c r="U84" s="942"/>
      <c r="V84" s="900" t="s">
        <v>460</v>
      </c>
      <c r="W84" s="901"/>
      <c r="X84" s="901"/>
      <c r="Y84" s="938"/>
      <c r="Z84" s="414">
        <v>173</v>
      </c>
      <c r="AA84" s="940"/>
      <c r="AB84" s="941"/>
      <c r="AC84" s="941"/>
      <c r="AD84" s="941"/>
      <c r="AE84" s="942"/>
      <c r="AF84" s="414">
        <v>612</v>
      </c>
      <c r="AG84" s="426"/>
      <c r="AH84" s="462" t="s">
        <v>237</v>
      </c>
    </row>
    <row r="85" spans="1:34" ht="23" x14ac:dyDescent="0.2">
      <c r="A85" s="199"/>
      <c r="B85" s="894"/>
      <c r="C85" s="990"/>
      <c r="D85" s="392">
        <v>77</v>
      </c>
      <c r="E85" s="900" t="s">
        <v>461</v>
      </c>
      <c r="F85" s="901"/>
      <c r="G85" s="901"/>
      <c r="H85" s="901"/>
      <c r="I85" s="901"/>
      <c r="J85" s="901"/>
      <c r="K85" s="901"/>
      <c r="L85" s="901"/>
      <c r="M85" s="901"/>
      <c r="N85" s="901"/>
      <c r="O85" s="938"/>
      <c r="P85" s="414">
        <v>198</v>
      </c>
      <c r="Q85" s="940"/>
      <c r="R85" s="941"/>
      <c r="S85" s="941"/>
      <c r="T85" s="941"/>
      <c r="U85" s="942"/>
      <c r="V85" s="900" t="s">
        <v>462</v>
      </c>
      <c r="W85" s="901"/>
      <c r="X85" s="901"/>
      <c r="Y85" s="938"/>
      <c r="Z85" s="414">
        <v>54</v>
      </c>
      <c r="AA85" s="940"/>
      <c r="AB85" s="941"/>
      <c r="AC85" s="941"/>
      <c r="AD85" s="941"/>
      <c r="AE85" s="942"/>
      <c r="AF85" s="414">
        <v>611</v>
      </c>
      <c r="AG85" s="426"/>
      <c r="AH85" s="462" t="s">
        <v>237</v>
      </c>
    </row>
    <row r="86" spans="1:34" ht="23" x14ac:dyDescent="0.2">
      <c r="A86" s="199"/>
      <c r="B86" s="894"/>
      <c r="C86" s="990"/>
      <c r="D86" s="392">
        <v>78</v>
      </c>
      <c r="E86" s="900" t="s">
        <v>463</v>
      </c>
      <c r="F86" s="901"/>
      <c r="G86" s="901"/>
      <c r="H86" s="901"/>
      <c r="I86" s="901"/>
      <c r="J86" s="901"/>
      <c r="K86" s="901"/>
      <c r="L86" s="901"/>
      <c r="M86" s="901"/>
      <c r="N86" s="901"/>
      <c r="O86" s="938"/>
      <c r="P86" s="414">
        <v>832</v>
      </c>
      <c r="Q86" s="940"/>
      <c r="R86" s="941"/>
      <c r="S86" s="941"/>
      <c r="T86" s="941"/>
      <c r="U86" s="942"/>
      <c r="V86" s="900" t="s">
        <v>464</v>
      </c>
      <c r="W86" s="901"/>
      <c r="X86" s="901"/>
      <c r="Y86" s="938"/>
      <c r="Z86" s="414">
        <v>833</v>
      </c>
      <c r="AA86" s="940"/>
      <c r="AB86" s="941"/>
      <c r="AC86" s="941"/>
      <c r="AD86" s="941"/>
      <c r="AE86" s="942"/>
      <c r="AF86" s="414">
        <v>834</v>
      </c>
      <c r="AG86" s="426"/>
      <c r="AH86" s="462" t="s">
        <v>237</v>
      </c>
    </row>
    <row r="87" spans="1:34" ht="23" x14ac:dyDescent="0.2">
      <c r="A87" s="199"/>
      <c r="B87" s="894"/>
      <c r="C87" s="990"/>
      <c r="D87" s="392">
        <v>79</v>
      </c>
      <c r="E87" s="900" t="s">
        <v>465</v>
      </c>
      <c r="F87" s="901"/>
      <c r="G87" s="901"/>
      <c r="H87" s="901"/>
      <c r="I87" s="901"/>
      <c r="J87" s="901"/>
      <c r="K87" s="901"/>
      <c r="L87" s="901"/>
      <c r="M87" s="901"/>
      <c r="N87" s="901"/>
      <c r="O87" s="938"/>
      <c r="P87" s="414">
        <v>912</v>
      </c>
      <c r="Q87" s="940"/>
      <c r="R87" s="941"/>
      <c r="S87" s="941"/>
      <c r="T87" s="941"/>
      <c r="U87" s="942"/>
      <c r="V87" s="900" t="s">
        <v>466</v>
      </c>
      <c r="W87" s="901"/>
      <c r="X87" s="901"/>
      <c r="Y87" s="938"/>
      <c r="Z87" s="414">
        <v>167</v>
      </c>
      <c r="AA87" s="940"/>
      <c r="AB87" s="941"/>
      <c r="AC87" s="941"/>
      <c r="AD87" s="941"/>
      <c r="AE87" s="942"/>
      <c r="AF87" s="414">
        <v>747</v>
      </c>
      <c r="AG87" s="426"/>
      <c r="AH87" s="462" t="s">
        <v>237</v>
      </c>
    </row>
    <row r="88" spans="1:34" ht="23" x14ac:dyDescent="0.2">
      <c r="A88" s="199"/>
      <c r="B88" s="894"/>
      <c r="C88" s="990"/>
      <c r="D88" s="392">
        <v>80</v>
      </c>
      <c r="E88" s="900" t="s">
        <v>467</v>
      </c>
      <c r="F88" s="901"/>
      <c r="G88" s="901"/>
      <c r="H88" s="901"/>
      <c r="I88" s="901"/>
      <c r="J88" s="901"/>
      <c r="K88" s="901"/>
      <c r="L88" s="901"/>
      <c r="M88" s="901"/>
      <c r="N88" s="901"/>
      <c r="O88" s="938"/>
      <c r="P88" s="414">
        <v>119</v>
      </c>
      <c r="Q88" s="940"/>
      <c r="R88" s="941"/>
      <c r="S88" s="941"/>
      <c r="T88" s="941"/>
      <c r="U88" s="942"/>
      <c r="V88" s="900" t="s">
        <v>468</v>
      </c>
      <c r="W88" s="901"/>
      <c r="X88" s="901"/>
      <c r="Y88" s="938"/>
      <c r="Z88" s="414">
        <v>116</v>
      </c>
      <c r="AA88" s="940"/>
      <c r="AB88" s="941"/>
      <c r="AC88" s="941"/>
      <c r="AD88" s="941"/>
      <c r="AE88" s="942"/>
      <c r="AF88" s="414">
        <v>757</v>
      </c>
      <c r="AG88" s="426"/>
      <c r="AH88" s="462" t="s">
        <v>237</v>
      </c>
    </row>
    <row r="89" spans="1:34" ht="23" x14ac:dyDescent="0.2">
      <c r="A89" s="199"/>
      <c r="B89" s="894"/>
      <c r="C89" s="990"/>
      <c r="D89" s="392">
        <v>81</v>
      </c>
      <c r="E89" s="900" t="s">
        <v>469</v>
      </c>
      <c r="F89" s="901"/>
      <c r="G89" s="901"/>
      <c r="H89" s="901"/>
      <c r="I89" s="901"/>
      <c r="J89" s="901"/>
      <c r="K89" s="901"/>
      <c r="L89" s="901"/>
      <c r="M89" s="901"/>
      <c r="N89" s="901"/>
      <c r="O89" s="938"/>
      <c r="P89" s="414">
        <v>58</v>
      </c>
      <c r="Q89" s="940"/>
      <c r="R89" s="941"/>
      <c r="S89" s="941"/>
      <c r="T89" s="941"/>
      <c r="U89" s="942"/>
      <c r="V89" s="900" t="s">
        <v>470</v>
      </c>
      <c r="W89" s="901"/>
      <c r="X89" s="901"/>
      <c r="Y89" s="938"/>
      <c r="Z89" s="414">
        <v>870</v>
      </c>
      <c r="AA89" s="940"/>
      <c r="AB89" s="941"/>
      <c r="AC89" s="941"/>
      <c r="AD89" s="941"/>
      <c r="AE89" s="942"/>
      <c r="AF89" s="414">
        <v>871</v>
      </c>
      <c r="AG89" s="426"/>
      <c r="AH89" s="462" t="s">
        <v>237</v>
      </c>
    </row>
    <row r="90" spans="1:34" ht="23" x14ac:dyDescent="0.2">
      <c r="A90" s="199"/>
      <c r="B90" s="894"/>
      <c r="C90" s="990"/>
      <c r="D90" s="392">
        <v>82</v>
      </c>
      <c r="E90" s="900" t="s">
        <v>471</v>
      </c>
      <c r="F90" s="901"/>
      <c r="G90" s="901"/>
      <c r="H90" s="901"/>
      <c r="I90" s="901"/>
      <c r="J90" s="901"/>
      <c r="K90" s="901"/>
      <c r="L90" s="901"/>
      <c r="M90" s="901"/>
      <c r="N90" s="901"/>
      <c r="O90" s="901"/>
      <c r="P90" s="901"/>
      <c r="Q90" s="901"/>
      <c r="R90" s="901"/>
      <c r="S90" s="901"/>
      <c r="T90" s="901"/>
      <c r="U90" s="901"/>
      <c r="V90" s="901"/>
      <c r="W90" s="901"/>
      <c r="X90" s="901"/>
      <c r="Y90" s="901"/>
      <c r="Z90" s="901"/>
      <c r="AA90" s="901"/>
      <c r="AB90" s="901"/>
      <c r="AC90" s="901"/>
      <c r="AD90" s="901"/>
      <c r="AE90" s="938"/>
      <c r="AF90" s="414">
        <v>1645</v>
      </c>
      <c r="AG90" s="426"/>
      <c r="AH90" s="462" t="s">
        <v>237</v>
      </c>
    </row>
    <row r="91" spans="1:34" ht="23" x14ac:dyDescent="0.2">
      <c r="A91" s="199"/>
      <c r="B91" s="894"/>
      <c r="C91" s="990"/>
      <c r="D91" s="392">
        <v>83</v>
      </c>
      <c r="E91" s="900" t="s">
        <v>472</v>
      </c>
      <c r="F91" s="901"/>
      <c r="G91" s="901"/>
      <c r="H91" s="901"/>
      <c r="I91" s="901"/>
      <c r="J91" s="901"/>
      <c r="K91" s="901"/>
      <c r="L91" s="901"/>
      <c r="M91" s="901"/>
      <c r="N91" s="901"/>
      <c r="O91" s="938"/>
      <c r="P91" s="414">
        <v>181</v>
      </c>
      <c r="Q91" s="940"/>
      <c r="R91" s="941"/>
      <c r="S91" s="941"/>
      <c r="T91" s="941"/>
      <c r="U91" s="942"/>
      <c r="V91" s="900" t="s">
        <v>473</v>
      </c>
      <c r="W91" s="901"/>
      <c r="X91" s="901"/>
      <c r="Y91" s="938"/>
      <c r="Z91" s="414">
        <v>881</v>
      </c>
      <c r="AA91" s="940"/>
      <c r="AB91" s="941"/>
      <c r="AC91" s="941"/>
      <c r="AD91" s="941"/>
      <c r="AE91" s="942"/>
      <c r="AF91" s="414">
        <v>882</v>
      </c>
      <c r="AG91" s="426"/>
      <c r="AH91" s="462" t="s">
        <v>237</v>
      </c>
    </row>
    <row r="92" spans="1:34" ht="23" x14ac:dyDescent="0.2">
      <c r="A92" s="314"/>
      <c r="B92" s="894"/>
      <c r="C92" s="991"/>
      <c r="D92" s="392">
        <v>84</v>
      </c>
      <c r="E92" s="900" t="s">
        <v>474</v>
      </c>
      <c r="F92" s="901"/>
      <c r="G92" s="901"/>
      <c r="H92" s="901"/>
      <c r="I92" s="901"/>
      <c r="J92" s="901"/>
      <c r="K92" s="901"/>
      <c r="L92" s="901"/>
      <c r="M92" s="901"/>
      <c r="N92" s="901"/>
      <c r="O92" s="901"/>
      <c r="P92" s="414">
        <v>1646</v>
      </c>
      <c r="Q92" s="940"/>
      <c r="R92" s="941"/>
      <c r="S92" s="941"/>
      <c r="T92" s="941"/>
      <c r="U92" s="942"/>
      <c r="V92" s="900" t="s">
        <v>475</v>
      </c>
      <c r="W92" s="901"/>
      <c r="X92" s="901"/>
      <c r="Y92" s="938"/>
      <c r="Z92" s="414">
        <v>1647</v>
      </c>
      <c r="AA92" s="940"/>
      <c r="AB92" s="941"/>
      <c r="AC92" s="941"/>
      <c r="AD92" s="941"/>
      <c r="AE92" s="942"/>
      <c r="AF92" s="414">
        <v>1648</v>
      </c>
      <c r="AG92" s="426"/>
      <c r="AH92" s="462" t="s">
        <v>237</v>
      </c>
    </row>
    <row r="93" spans="1:34" ht="23" x14ac:dyDescent="0.2">
      <c r="A93" s="199"/>
      <c r="B93" s="894"/>
      <c r="C93" s="1053" t="s">
        <v>476</v>
      </c>
      <c r="D93" s="392">
        <v>85</v>
      </c>
      <c r="E93" s="900" t="s">
        <v>477</v>
      </c>
      <c r="F93" s="901"/>
      <c r="G93" s="901"/>
      <c r="H93" s="901"/>
      <c r="I93" s="901"/>
      <c r="J93" s="901"/>
      <c r="K93" s="901"/>
      <c r="L93" s="901"/>
      <c r="M93" s="901"/>
      <c r="N93" s="901"/>
      <c r="O93" s="901"/>
      <c r="P93" s="901"/>
      <c r="Q93" s="901"/>
      <c r="R93" s="901"/>
      <c r="S93" s="901"/>
      <c r="T93" s="901"/>
      <c r="U93" s="901"/>
      <c r="V93" s="901"/>
      <c r="W93" s="901"/>
      <c r="X93" s="901"/>
      <c r="Y93" s="901"/>
      <c r="Z93" s="901"/>
      <c r="AA93" s="901"/>
      <c r="AB93" s="901"/>
      <c r="AC93" s="901"/>
      <c r="AD93" s="901"/>
      <c r="AE93" s="938"/>
      <c r="AF93" s="414">
        <v>900</v>
      </c>
      <c r="AG93" s="426"/>
      <c r="AH93" s="416" t="s">
        <v>232</v>
      </c>
    </row>
    <row r="94" spans="1:34" ht="23" x14ac:dyDescent="0.2">
      <c r="A94" s="199"/>
      <c r="B94" s="894"/>
      <c r="C94" s="1054"/>
      <c r="D94" s="392">
        <v>86</v>
      </c>
      <c r="E94" s="900" t="s">
        <v>478</v>
      </c>
      <c r="F94" s="901"/>
      <c r="G94" s="901"/>
      <c r="H94" s="901"/>
      <c r="I94" s="901"/>
      <c r="J94" s="901"/>
      <c r="K94" s="901"/>
      <c r="L94" s="901"/>
      <c r="M94" s="901"/>
      <c r="N94" s="901"/>
      <c r="O94" s="901"/>
      <c r="P94" s="901"/>
      <c r="Q94" s="901"/>
      <c r="R94" s="901"/>
      <c r="S94" s="901"/>
      <c r="T94" s="901"/>
      <c r="U94" s="901"/>
      <c r="V94" s="901"/>
      <c r="W94" s="901"/>
      <c r="X94" s="901"/>
      <c r="Y94" s="901"/>
      <c r="Z94" s="901"/>
      <c r="AA94" s="901"/>
      <c r="AB94" s="901"/>
      <c r="AC94" s="901"/>
      <c r="AD94" s="901"/>
      <c r="AE94" s="938"/>
      <c r="AF94" s="414">
        <v>1796</v>
      </c>
      <c r="AG94" s="426"/>
      <c r="AH94" s="416" t="s">
        <v>232</v>
      </c>
    </row>
    <row r="95" spans="1:34" ht="24" thickBot="1" x14ac:dyDescent="0.25">
      <c r="A95" s="199"/>
      <c r="B95" s="950"/>
      <c r="C95" s="1055"/>
      <c r="D95" s="399">
        <v>87</v>
      </c>
      <c r="E95" s="995" t="s">
        <v>479</v>
      </c>
      <c r="F95" s="996"/>
      <c r="G95" s="996"/>
      <c r="H95" s="996"/>
      <c r="I95" s="996"/>
      <c r="J95" s="996"/>
      <c r="K95" s="996"/>
      <c r="L95" s="996"/>
      <c r="M95" s="996"/>
      <c r="N95" s="996"/>
      <c r="O95" s="996"/>
      <c r="P95" s="996"/>
      <c r="Q95" s="996"/>
      <c r="R95" s="996"/>
      <c r="S95" s="996"/>
      <c r="T95" s="996"/>
      <c r="U95" s="996"/>
      <c r="V95" s="996"/>
      <c r="W95" s="996"/>
      <c r="X95" s="996"/>
      <c r="Y95" s="996"/>
      <c r="Z95" s="996"/>
      <c r="AA95" s="996"/>
      <c r="AB95" s="996"/>
      <c r="AC95" s="996"/>
      <c r="AD95" s="996"/>
      <c r="AE95" s="997"/>
      <c r="AF95" s="438">
        <v>305</v>
      </c>
      <c r="AG95" s="589">
        <f>SUM(AG58:AG94)</f>
        <v>-31348236.960000001</v>
      </c>
      <c r="AH95" s="463" t="s">
        <v>252</v>
      </c>
    </row>
    <row r="96" spans="1:34" ht="17" thickBot="1" x14ac:dyDescent="0.25">
      <c r="A96" s="199"/>
      <c r="B96" s="199"/>
      <c r="C96" s="199"/>
      <c r="D96" s="405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464"/>
      <c r="AG96" s="199"/>
      <c r="AH96" s="401"/>
    </row>
    <row r="97" spans="1:34" x14ac:dyDescent="0.2">
      <c r="A97" s="199"/>
      <c r="B97" s="1019" t="s">
        <v>480</v>
      </c>
      <c r="C97" s="1020"/>
      <c r="D97" s="1020"/>
      <c r="E97" s="1020"/>
      <c r="F97" s="1020"/>
      <c r="G97" s="1020"/>
      <c r="H97" s="1020"/>
      <c r="I97" s="1020"/>
      <c r="J97" s="1020"/>
      <c r="K97" s="1020"/>
      <c r="L97" s="1020"/>
      <c r="M97" s="1020"/>
      <c r="N97" s="1020"/>
      <c r="O97" s="1020"/>
      <c r="P97" s="1021"/>
      <c r="Q97" s="465"/>
      <c r="R97" s="1022" t="s">
        <v>481</v>
      </c>
      <c r="S97" s="1023"/>
      <c r="T97" s="1023"/>
      <c r="U97" s="1023"/>
      <c r="V97" s="1023"/>
      <c r="W97" s="1023"/>
      <c r="X97" s="1023"/>
      <c r="Y97" s="1024"/>
      <c r="Z97" s="1025" t="s">
        <v>482</v>
      </c>
      <c r="AA97" s="1023"/>
      <c r="AB97" s="1023"/>
      <c r="AC97" s="1023"/>
      <c r="AD97" s="1023"/>
      <c r="AE97" s="1024"/>
      <c r="AF97" s="1025" t="s">
        <v>483</v>
      </c>
      <c r="AG97" s="1023"/>
      <c r="AH97" s="1026"/>
    </row>
    <row r="98" spans="1:34" ht="17" thickBot="1" x14ac:dyDescent="0.25">
      <c r="A98" s="199"/>
      <c r="B98" s="466" t="s">
        <v>484</v>
      </c>
      <c r="C98" s="467"/>
      <c r="D98" s="468"/>
      <c r="E98" s="467"/>
      <c r="F98" s="467"/>
      <c r="G98" s="467"/>
      <c r="H98" s="467"/>
      <c r="I98" s="467"/>
      <c r="J98" s="467"/>
      <c r="K98" s="467"/>
      <c r="L98" s="1046"/>
      <c r="M98" s="1046"/>
      <c r="N98" s="1046"/>
      <c r="O98" s="1046"/>
      <c r="P98" s="469"/>
      <c r="Q98" s="465"/>
      <c r="R98" s="470" t="s">
        <v>485</v>
      </c>
      <c r="S98" s="1047"/>
      <c r="T98" s="1048"/>
      <c r="U98" s="1048"/>
      <c r="V98" s="1048"/>
      <c r="W98" s="1048"/>
      <c r="X98" s="1048"/>
      <c r="Y98" s="1049"/>
      <c r="Z98" s="471" t="s">
        <v>486</v>
      </c>
      <c r="AA98" s="1050"/>
      <c r="AB98" s="1050"/>
      <c r="AC98" s="1050"/>
      <c r="AD98" s="1050"/>
      <c r="AE98" s="1050"/>
      <c r="AF98" s="471" t="s">
        <v>487</v>
      </c>
      <c r="AG98" s="1051"/>
      <c r="AH98" s="1052"/>
    </row>
    <row r="99" spans="1:34" ht="17" thickBot="1" x14ac:dyDescent="0.25">
      <c r="A99" s="199"/>
      <c r="B99" s="199"/>
      <c r="C99" s="199"/>
      <c r="D99" s="405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472"/>
      <c r="AB99" s="472"/>
      <c r="AC99" s="472"/>
      <c r="AD99" s="472"/>
      <c r="AE99" s="472"/>
      <c r="AF99" s="472"/>
      <c r="AG99" s="472"/>
      <c r="AH99" s="401"/>
    </row>
    <row r="100" spans="1:34" ht="20" x14ac:dyDescent="0.2">
      <c r="A100" s="199"/>
      <c r="B100" s="1063" t="s">
        <v>488</v>
      </c>
      <c r="C100" s="387">
        <v>88</v>
      </c>
      <c r="D100" s="1066" t="s">
        <v>489</v>
      </c>
      <c r="E100" s="1066"/>
      <c r="F100" s="1066"/>
      <c r="G100" s="1066"/>
      <c r="H100" s="1066"/>
      <c r="I100" s="1066"/>
      <c r="J100" s="1066"/>
      <c r="K100" s="1066"/>
      <c r="L100" s="1066"/>
      <c r="M100" s="1066"/>
      <c r="N100" s="1066"/>
      <c r="O100" s="1066"/>
      <c r="P100" s="387">
        <v>85</v>
      </c>
      <c r="Q100" s="1067"/>
      <c r="R100" s="1067"/>
      <c r="S100" s="1067"/>
      <c r="T100" s="1067"/>
      <c r="U100" s="388" t="s">
        <v>232</v>
      </c>
      <c r="V100" s="1068" t="s">
        <v>490</v>
      </c>
      <c r="W100" s="1069"/>
      <c r="X100" s="1069"/>
      <c r="Y100" s="1070"/>
      <c r="Z100" s="387">
        <v>91</v>
      </c>
      <c r="AA100" s="1077" t="s">
        <v>491</v>
      </c>
      <c r="AB100" s="1077"/>
      <c r="AC100" s="1077"/>
      <c r="AD100" s="1077"/>
      <c r="AE100" s="1077"/>
      <c r="AF100" s="389">
        <v>90</v>
      </c>
      <c r="AG100" s="390">
        <f>AG95</f>
        <v>-31348236.960000001</v>
      </c>
      <c r="AH100" s="391" t="s">
        <v>232</v>
      </c>
    </row>
    <row r="101" spans="1:34" ht="20" x14ac:dyDescent="0.2">
      <c r="A101" s="199"/>
      <c r="B101" s="1064"/>
      <c r="C101" s="392">
        <v>89</v>
      </c>
      <c r="D101" s="910" t="s">
        <v>492</v>
      </c>
      <c r="E101" s="911"/>
      <c r="F101" s="911"/>
      <c r="G101" s="911"/>
      <c r="H101" s="911"/>
      <c r="I101" s="911"/>
      <c r="J101" s="911"/>
      <c r="K101" s="911"/>
      <c r="L101" s="911"/>
      <c r="M101" s="911"/>
      <c r="N101" s="911"/>
      <c r="O101" s="912"/>
      <c r="P101" s="392">
        <v>86</v>
      </c>
      <c r="Q101" s="1078"/>
      <c r="R101" s="1078"/>
      <c r="S101" s="1078"/>
      <c r="T101" s="1078"/>
      <c r="U101" s="393" t="s">
        <v>237</v>
      </c>
      <c r="V101" s="1071"/>
      <c r="W101" s="1072"/>
      <c r="X101" s="1072"/>
      <c r="Y101" s="1073"/>
      <c r="Z101" s="392">
        <v>92</v>
      </c>
      <c r="AA101" s="1079" t="s">
        <v>493</v>
      </c>
      <c r="AB101" s="1079"/>
      <c r="AC101" s="1079"/>
      <c r="AD101" s="1079"/>
      <c r="AE101" s="1079"/>
      <c r="AF101" s="392">
        <v>39</v>
      </c>
      <c r="AG101" s="394">
        <f>AG100*AI101</f>
        <v>0</v>
      </c>
      <c r="AH101" s="395" t="s">
        <v>232</v>
      </c>
    </row>
    <row r="102" spans="1:34" ht="20" x14ac:dyDescent="0.2">
      <c r="A102" s="199"/>
      <c r="B102" s="1064"/>
      <c r="C102" s="1080" t="s">
        <v>494</v>
      </c>
      <c r="D102" s="1081"/>
      <c r="E102" s="1081"/>
      <c r="F102" s="1081"/>
      <c r="G102" s="1081"/>
      <c r="H102" s="1081"/>
      <c r="I102" s="1081"/>
      <c r="J102" s="1081"/>
      <c r="K102" s="1081"/>
      <c r="L102" s="1081"/>
      <c r="M102" s="1081"/>
      <c r="N102" s="1081"/>
      <c r="O102" s="1081"/>
      <c r="P102" s="1081"/>
      <c r="Q102" s="1081"/>
      <c r="R102" s="1081"/>
      <c r="S102" s="1081"/>
      <c r="T102" s="1081"/>
      <c r="U102" s="1081"/>
      <c r="V102" s="1074"/>
      <c r="W102" s="1075"/>
      <c r="X102" s="1075"/>
      <c r="Y102" s="1076"/>
      <c r="Z102" s="392">
        <v>93</v>
      </c>
      <c r="AA102" s="1082" t="s">
        <v>495</v>
      </c>
      <c r="AB102" s="1082"/>
      <c r="AC102" s="1082"/>
      <c r="AD102" s="1082"/>
      <c r="AE102" s="1082"/>
      <c r="AF102" s="392">
        <v>91</v>
      </c>
      <c r="AG102" s="473">
        <f>SUM(AG100:AG101)</f>
        <v>-31348236.960000001</v>
      </c>
      <c r="AH102" s="397" t="s">
        <v>252</v>
      </c>
    </row>
    <row r="103" spans="1:34" ht="20" x14ac:dyDescent="0.2">
      <c r="A103" s="199"/>
      <c r="B103" s="1064"/>
      <c r="C103" s="392">
        <f>+C101+1</f>
        <v>90</v>
      </c>
      <c r="D103" s="1079" t="s">
        <v>496</v>
      </c>
      <c r="E103" s="1079"/>
      <c r="F103" s="1079"/>
      <c r="G103" s="1079"/>
      <c r="H103" s="1079"/>
      <c r="I103" s="1079"/>
      <c r="J103" s="1079"/>
      <c r="K103" s="1079"/>
      <c r="L103" s="1079"/>
      <c r="M103" s="1079"/>
      <c r="N103" s="1079"/>
      <c r="O103" s="1079"/>
      <c r="P103" s="392">
        <v>87</v>
      </c>
      <c r="Q103" s="1100"/>
      <c r="R103" s="1100"/>
      <c r="S103" s="1100"/>
      <c r="T103" s="1100"/>
      <c r="U103" s="474" t="s">
        <v>252</v>
      </c>
      <c r="V103" s="1031" t="s">
        <v>497</v>
      </c>
      <c r="W103" s="1032"/>
      <c r="X103" s="1032"/>
      <c r="Y103" s="1033"/>
      <c r="Z103" s="396"/>
      <c r="AA103" s="1031"/>
      <c r="AB103" s="1032"/>
      <c r="AC103" s="1032"/>
      <c r="AD103" s="1032"/>
      <c r="AE103" s="1033"/>
      <c r="AF103" s="389"/>
      <c r="AG103" s="394"/>
      <c r="AH103" s="397"/>
    </row>
    <row r="104" spans="1:34" ht="20" x14ac:dyDescent="0.2">
      <c r="A104" s="199"/>
      <c r="B104" s="1064"/>
      <c r="C104" s="1034" t="s">
        <v>498</v>
      </c>
      <c r="D104" s="1035"/>
      <c r="E104" s="1035"/>
      <c r="F104" s="1035"/>
      <c r="G104" s="1035"/>
      <c r="H104" s="1035"/>
      <c r="I104" s="1035"/>
      <c r="J104" s="1035"/>
      <c r="K104" s="1035"/>
      <c r="L104" s="1035"/>
      <c r="M104" s="1035"/>
      <c r="N104" s="1035"/>
      <c r="O104" s="1035"/>
      <c r="P104" s="1035"/>
      <c r="Q104" s="1035"/>
      <c r="R104" s="1035"/>
      <c r="S104" s="1035"/>
      <c r="T104" s="1035"/>
      <c r="U104" s="1036"/>
      <c r="V104" s="1037" t="s">
        <v>499</v>
      </c>
      <c r="W104" s="1038"/>
      <c r="X104" s="1038"/>
      <c r="Y104" s="1039"/>
      <c r="Z104" s="392">
        <f>+Z102+1</f>
        <v>94</v>
      </c>
      <c r="AA104" s="1060" t="s">
        <v>500</v>
      </c>
      <c r="AB104" s="1060"/>
      <c r="AC104" s="1060"/>
      <c r="AD104" s="1060"/>
      <c r="AE104" s="1060"/>
      <c r="AF104" s="392">
        <v>92</v>
      </c>
      <c r="AG104" s="394"/>
      <c r="AH104" s="395" t="s">
        <v>232</v>
      </c>
    </row>
    <row r="105" spans="1:34" ht="20" x14ac:dyDescent="0.2">
      <c r="A105" s="199"/>
      <c r="B105" s="1064"/>
      <c r="C105" s="392">
        <v>301</v>
      </c>
      <c r="D105" s="900" t="s">
        <v>501</v>
      </c>
      <c r="E105" s="901"/>
      <c r="F105" s="901"/>
      <c r="G105" s="901"/>
      <c r="H105" s="901"/>
      <c r="I105" s="901"/>
      <c r="J105" s="901"/>
      <c r="K105" s="901"/>
      <c r="L105" s="901"/>
      <c r="M105" s="901"/>
      <c r="N105" s="901"/>
      <c r="O105" s="938"/>
      <c r="P105" s="392">
        <v>306</v>
      </c>
      <c r="Q105" s="1061"/>
      <c r="R105" s="1062"/>
      <c r="S105" s="1062"/>
      <c r="T105" s="1062"/>
      <c r="U105" s="1062"/>
      <c r="V105" s="1040"/>
      <c r="W105" s="1041"/>
      <c r="X105" s="1041"/>
      <c r="Y105" s="1042"/>
      <c r="Z105" s="392">
        <f>+Z104+1</f>
        <v>95</v>
      </c>
      <c r="AA105" s="1060" t="s">
        <v>502</v>
      </c>
      <c r="AB105" s="1060"/>
      <c r="AC105" s="1060"/>
      <c r="AD105" s="1060"/>
      <c r="AE105" s="1060"/>
      <c r="AF105" s="392">
        <v>93</v>
      </c>
      <c r="AG105" s="394"/>
      <c r="AH105" s="395" t="s">
        <v>232</v>
      </c>
    </row>
    <row r="106" spans="1:34" ht="21" thickBot="1" x14ac:dyDescent="0.25">
      <c r="A106" s="199"/>
      <c r="B106" s="1064"/>
      <c r="C106" s="1083" t="s">
        <v>503</v>
      </c>
      <c r="D106" s="1084"/>
      <c r="E106" s="1084"/>
      <c r="F106" s="1084"/>
      <c r="G106" s="1084"/>
      <c r="H106" s="1084"/>
      <c r="I106" s="1084"/>
      <c r="J106" s="1084"/>
      <c r="K106" s="1084"/>
      <c r="L106" s="1084"/>
      <c r="M106" s="1084"/>
      <c r="N106" s="1084"/>
      <c r="O106" s="1084"/>
      <c r="P106" s="1084"/>
      <c r="Q106" s="1084"/>
      <c r="R106" s="1084"/>
      <c r="S106" s="1084"/>
      <c r="T106" s="1084"/>
      <c r="U106" s="1085"/>
      <c r="V106" s="1043"/>
      <c r="W106" s="1044"/>
      <c r="X106" s="1044"/>
      <c r="Y106" s="1045"/>
      <c r="Z106" s="399">
        <f>+Z105+1</f>
        <v>96</v>
      </c>
      <c r="AA106" s="1086" t="s">
        <v>504</v>
      </c>
      <c r="AB106" s="1087"/>
      <c r="AC106" s="1087"/>
      <c r="AD106" s="1087"/>
      <c r="AE106" s="1088"/>
      <c r="AF106" s="399">
        <v>94</v>
      </c>
      <c r="AG106" s="473"/>
      <c r="AH106" s="475" t="s">
        <v>252</v>
      </c>
    </row>
    <row r="107" spans="1:34" x14ac:dyDescent="0.2">
      <c r="A107" s="199"/>
      <c r="B107" s="1064"/>
      <c r="C107" s="906">
        <v>780</v>
      </c>
      <c r="D107" s="1091" t="s">
        <v>505</v>
      </c>
      <c r="E107" s="1091"/>
      <c r="F107" s="1091"/>
      <c r="G107" s="1091"/>
      <c r="H107" s="1091"/>
      <c r="I107" s="1091"/>
      <c r="J107" s="1091"/>
      <c r="K107" s="1091"/>
      <c r="L107" s="1091"/>
      <c r="M107" s="1091"/>
      <c r="N107" s="1091"/>
      <c r="O107" s="1091"/>
      <c r="P107" s="398"/>
      <c r="Q107" s="1093" t="s">
        <v>506</v>
      </c>
      <c r="R107" s="1094"/>
      <c r="S107" s="1094"/>
      <c r="T107" s="1094"/>
      <c r="U107" s="1095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401"/>
    </row>
    <row r="108" spans="1:34" x14ac:dyDescent="0.2">
      <c r="A108" s="199"/>
      <c r="B108" s="1064"/>
      <c r="C108" s="1089"/>
      <c r="D108" s="1091"/>
      <c r="E108" s="1091"/>
      <c r="F108" s="1091"/>
      <c r="G108" s="1091"/>
      <c r="H108" s="1091"/>
      <c r="I108" s="1091"/>
      <c r="J108" s="1091"/>
      <c r="K108" s="1091"/>
      <c r="L108" s="1091"/>
      <c r="M108" s="1091"/>
      <c r="N108" s="1091"/>
      <c r="O108" s="1091"/>
      <c r="P108" s="398"/>
      <c r="Q108" s="1093" t="s">
        <v>507</v>
      </c>
      <c r="R108" s="1094"/>
      <c r="S108" s="1094"/>
      <c r="T108" s="1094"/>
      <c r="U108" s="1095"/>
      <c r="V108" s="199"/>
      <c r="W108" s="1096" t="s">
        <v>508</v>
      </c>
      <c r="X108" s="1096"/>
      <c r="Y108" s="1096"/>
      <c r="Z108" s="1096"/>
      <c r="AA108" s="1096"/>
      <c r="AB108" s="1096"/>
      <c r="AC108" s="1096"/>
      <c r="AD108" s="1096"/>
      <c r="AE108" s="1096"/>
      <c r="AF108" s="1096"/>
      <c r="AG108" s="1096"/>
      <c r="AH108" s="401"/>
    </row>
    <row r="109" spans="1:34" ht="17" thickBot="1" x14ac:dyDescent="0.25">
      <c r="A109" s="199"/>
      <c r="B109" s="1065"/>
      <c r="C109" s="1090"/>
      <c r="D109" s="1092"/>
      <c r="E109" s="1092"/>
      <c r="F109" s="1092"/>
      <c r="G109" s="1092"/>
      <c r="H109" s="1092"/>
      <c r="I109" s="1092"/>
      <c r="J109" s="1092"/>
      <c r="K109" s="1092"/>
      <c r="L109" s="1092"/>
      <c r="M109" s="1092"/>
      <c r="N109" s="1092"/>
      <c r="O109" s="1092"/>
      <c r="P109" s="400"/>
      <c r="Q109" s="1097" t="s">
        <v>509</v>
      </c>
      <c r="R109" s="1098"/>
      <c r="S109" s="1098"/>
      <c r="T109" s="1098"/>
      <c r="U109" s="1099"/>
      <c r="V109" s="199"/>
      <c r="W109" s="476" t="s">
        <v>510</v>
      </c>
      <c r="X109" s="465"/>
      <c r="Y109" s="465"/>
      <c r="Z109" s="465"/>
      <c r="AA109" s="465"/>
      <c r="AB109" s="465"/>
      <c r="AC109" s="465"/>
      <c r="AD109" s="465"/>
      <c r="AE109" s="465"/>
      <c r="AF109" s="465"/>
      <c r="AG109" s="465"/>
      <c r="AH109" s="401"/>
    </row>
    <row r="110" spans="1:34" x14ac:dyDescent="0.2">
      <c r="A110" s="199"/>
      <c r="B110" s="199"/>
      <c r="C110" s="199"/>
      <c r="D110" s="405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401"/>
    </row>
  </sheetData>
  <mergeCells count="315">
    <mergeCell ref="AA104:AE104"/>
    <mergeCell ref="D105:O105"/>
    <mergeCell ref="Q105:U105"/>
    <mergeCell ref="AA105:AE105"/>
    <mergeCell ref="B100:B109"/>
    <mergeCell ref="D100:O100"/>
    <mergeCell ref="Q100:T100"/>
    <mergeCell ref="V100:Y102"/>
    <mergeCell ref="AA100:AE100"/>
    <mergeCell ref="D101:O101"/>
    <mergeCell ref="Q101:T101"/>
    <mergeCell ref="AA101:AE101"/>
    <mergeCell ref="C102:U102"/>
    <mergeCell ref="AA102:AE102"/>
    <mergeCell ref="C106:U106"/>
    <mergeCell ref="AA106:AE106"/>
    <mergeCell ref="C107:C109"/>
    <mergeCell ref="D107:O109"/>
    <mergeCell ref="Q107:U107"/>
    <mergeCell ref="Q108:U108"/>
    <mergeCell ref="W108:AG108"/>
    <mergeCell ref="Q109:U109"/>
    <mergeCell ref="D103:O103"/>
    <mergeCell ref="Q103:T103"/>
    <mergeCell ref="V103:Y103"/>
    <mergeCell ref="AA103:AE103"/>
    <mergeCell ref="C104:U104"/>
    <mergeCell ref="V104:Y106"/>
    <mergeCell ref="L98:O98"/>
    <mergeCell ref="S98:Y98"/>
    <mergeCell ref="AA98:AE98"/>
    <mergeCell ref="AG98:AH98"/>
    <mergeCell ref="E92:O92"/>
    <mergeCell ref="Q92:U92"/>
    <mergeCell ref="V92:Y92"/>
    <mergeCell ref="AA92:AE92"/>
    <mergeCell ref="C93:C95"/>
    <mergeCell ref="E93:AE93"/>
    <mergeCell ref="E94:AE94"/>
    <mergeCell ref="E95:AE95"/>
    <mergeCell ref="C81:C92"/>
    <mergeCell ref="E81:T81"/>
    <mergeCell ref="V81:Y81"/>
    <mergeCell ref="AA81:AE81"/>
    <mergeCell ref="E82:O82"/>
    <mergeCell ref="Q82:U82"/>
    <mergeCell ref="V82:Y82"/>
    <mergeCell ref="AA82:AE82"/>
    <mergeCell ref="E90:AE90"/>
    <mergeCell ref="E91:O91"/>
    <mergeCell ref="Q91:U91"/>
    <mergeCell ref="V91:Y91"/>
    <mergeCell ref="AA91:AE91"/>
    <mergeCell ref="B97:P97"/>
    <mergeCell ref="R97:Y97"/>
    <mergeCell ref="Z97:AE97"/>
    <mergeCell ref="AF97:AH97"/>
    <mergeCell ref="B58:B95"/>
    <mergeCell ref="E58:T58"/>
    <mergeCell ref="V58:Y58"/>
    <mergeCell ref="AA58:AE58"/>
    <mergeCell ref="C59:C80"/>
    <mergeCell ref="E59:T59"/>
    <mergeCell ref="V59:Y59"/>
    <mergeCell ref="AA59:AE59"/>
    <mergeCell ref="E85:O85"/>
    <mergeCell ref="Q85:U85"/>
    <mergeCell ref="V85:Y85"/>
    <mergeCell ref="AA85:AE85"/>
    <mergeCell ref="E86:O86"/>
    <mergeCell ref="Q86:U86"/>
    <mergeCell ref="V86:Y86"/>
    <mergeCell ref="AA86:AE86"/>
    <mergeCell ref="E89:O89"/>
    <mergeCell ref="Q89:U89"/>
    <mergeCell ref="V89:Y89"/>
    <mergeCell ref="AA89:AE89"/>
    <mergeCell ref="V83:Y83"/>
    <mergeCell ref="AA83:AE83"/>
    <mergeCell ref="E84:O84"/>
    <mergeCell ref="Q84:U84"/>
    <mergeCell ref="V84:Y84"/>
    <mergeCell ref="AA84:AE84"/>
    <mergeCell ref="E83:O83"/>
    <mergeCell ref="Q83:U83"/>
    <mergeCell ref="E87:O87"/>
    <mergeCell ref="Q87:U87"/>
    <mergeCell ref="V87:Y87"/>
    <mergeCell ref="AA87:AE87"/>
    <mergeCell ref="E88:O88"/>
    <mergeCell ref="Q88:U88"/>
    <mergeCell ref="V88:Y88"/>
    <mergeCell ref="AA88:AE88"/>
    <mergeCell ref="E79:O79"/>
    <mergeCell ref="Q79:U79"/>
    <mergeCell ref="V79:Y79"/>
    <mergeCell ref="AA79:AE79"/>
    <mergeCell ref="E80:O80"/>
    <mergeCell ref="Q80:U80"/>
    <mergeCell ref="V80:Y80"/>
    <mergeCell ref="AA80:AE80"/>
    <mergeCell ref="E77:O77"/>
    <mergeCell ref="Q77:U77"/>
    <mergeCell ref="V77:Y77"/>
    <mergeCell ref="AA77:AE77"/>
    <mergeCell ref="E78:O78"/>
    <mergeCell ref="Q78:U78"/>
    <mergeCell ref="V78:Y78"/>
    <mergeCell ref="AA78:AE78"/>
    <mergeCell ref="E75:T75"/>
    <mergeCell ref="V75:Y75"/>
    <mergeCell ref="AA75:AE75"/>
    <mergeCell ref="E76:O76"/>
    <mergeCell ref="Q76:U76"/>
    <mergeCell ref="V76:Y76"/>
    <mergeCell ref="AA76:AE76"/>
    <mergeCell ref="E73:T73"/>
    <mergeCell ref="V73:Y73"/>
    <mergeCell ref="AA73:AE73"/>
    <mergeCell ref="E74:T74"/>
    <mergeCell ref="V74:Y74"/>
    <mergeCell ref="AA74:AE74"/>
    <mergeCell ref="E71:T71"/>
    <mergeCell ref="V71:Y71"/>
    <mergeCell ref="AA71:AE71"/>
    <mergeCell ref="E72:T72"/>
    <mergeCell ref="V72:Y72"/>
    <mergeCell ref="AA72:AE72"/>
    <mergeCell ref="E69:T69"/>
    <mergeCell ref="V69:Y69"/>
    <mergeCell ref="AA69:AE69"/>
    <mergeCell ref="E70:T70"/>
    <mergeCell ref="V70:Y70"/>
    <mergeCell ref="AA70:AE70"/>
    <mergeCell ref="E67:T67"/>
    <mergeCell ref="V67:Y67"/>
    <mergeCell ref="AA67:AE67"/>
    <mergeCell ref="E68:T68"/>
    <mergeCell ref="V68:Y68"/>
    <mergeCell ref="AA68:AE68"/>
    <mergeCell ref="E65:T65"/>
    <mergeCell ref="V65:Y65"/>
    <mergeCell ref="AA65:AE65"/>
    <mergeCell ref="E66:T66"/>
    <mergeCell ref="V66:Y66"/>
    <mergeCell ref="AA66:AE66"/>
    <mergeCell ref="E63:T63"/>
    <mergeCell ref="V63:Y63"/>
    <mergeCell ref="AA63:AE63"/>
    <mergeCell ref="E64:T64"/>
    <mergeCell ref="V64:Y64"/>
    <mergeCell ref="AA64:AE64"/>
    <mergeCell ref="AA60:AE60"/>
    <mergeCell ref="E61:T61"/>
    <mergeCell ref="V61:Y61"/>
    <mergeCell ref="AA61:AE61"/>
    <mergeCell ref="E62:T62"/>
    <mergeCell ref="V62:Y62"/>
    <mergeCell ref="AA62:AE62"/>
    <mergeCell ref="E60:T60"/>
    <mergeCell ref="V60:Y60"/>
    <mergeCell ref="E55:Y55"/>
    <mergeCell ref="AA55:AE55"/>
    <mergeCell ref="E56:Y56"/>
    <mergeCell ref="AA56:AE56"/>
    <mergeCell ref="E57:Y57"/>
    <mergeCell ref="AA57:AE57"/>
    <mergeCell ref="E52:Y52"/>
    <mergeCell ref="AA52:AE52"/>
    <mergeCell ref="E53:Y53"/>
    <mergeCell ref="AA53:AE53"/>
    <mergeCell ref="E54:Y54"/>
    <mergeCell ref="AA54:AE54"/>
    <mergeCell ref="AA50:AE50"/>
    <mergeCell ref="E51:Y51"/>
    <mergeCell ref="AA51:AE51"/>
    <mergeCell ref="E46:Y46"/>
    <mergeCell ref="AA46:AE46"/>
    <mergeCell ref="E47:Y47"/>
    <mergeCell ref="AA47:AE47"/>
    <mergeCell ref="E48:Y48"/>
    <mergeCell ref="AA48:AE48"/>
    <mergeCell ref="E36:Y36"/>
    <mergeCell ref="AA36:AE36"/>
    <mergeCell ref="C37:C56"/>
    <mergeCell ref="E37:Y37"/>
    <mergeCell ref="AA37:AE37"/>
    <mergeCell ref="E38:Y38"/>
    <mergeCell ref="AA38:AE38"/>
    <mergeCell ref="E39:Y39"/>
    <mergeCell ref="E43:Y43"/>
    <mergeCell ref="AA43:AE43"/>
    <mergeCell ref="E44:Y44"/>
    <mergeCell ref="AA44:AE44"/>
    <mergeCell ref="E45:Y45"/>
    <mergeCell ref="AA45:AE45"/>
    <mergeCell ref="AA39:AE39"/>
    <mergeCell ref="E40:Y40"/>
    <mergeCell ref="AA40:AE40"/>
    <mergeCell ref="E41:Y41"/>
    <mergeCell ref="AA41:AE41"/>
    <mergeCell ref="E42:Y42"/>
    <mergeCell ref="AA42:AE42"/>
    <mergeCell ref="E49:Y49"/>
    <mergeCell ref="AA49:AE49"/>
    <mergeCell ref="E50:Y50"/>
    <mergeCell ref="B30:B57"/>
    <mergeCell ref="E30:Y30"/>
    <mergeCell ref="AA30:AE30"/>
    <mergeCell ref="E31:Y31"/>
    <mergeCell ref="AA31:AE31"/>
    <mergeCell ref="E25:AE25"/>
    <mergeCell ref="E26:AE26"/>
    <mergeCell ref="E27:M27"/>
    <mergeCell ref="O27:S27"/>
    <mergeCell ref="T27:Y27"/>
    <mergeCell ref="AA27:AE27"/>
    <mergeCell ref="E32:Y32"/>
    <mergeCell ref="AA32:AE32"/>
    <mergeCell ref="E33:Y33"/>
    <mergeCell ref="AA33:AE33"/>
    <mergeCell ref="E34:Y34"/>
    <mergeCell ref="AA34:AE34"/>
    <mergeCell ref="E28:M28"/>
    <mergeCell ref="O28:S28"/>
    <mergeCell ref="T28:Y28"/>
    <mergeCell ref="AA28:AE28"/>
    <mergeCell ref="E29:AE29"/>
    <mergeCell ref="E35:Y35"/>
    <mergeCell ref="AA35:AE35"/>
    <mergeCell ref="E22:M22"/>
    <mergeCell ref="O22:S22"/>
    <mergeCell ref="T22:Y22"/>
    <mergeCell ref="AA22:AE22"/>
    <mergeCell ref="C23:C28"/>
    <mergeCell ref="E23:M23"/>
    <mergeCell ref="O23:S23"/>
    <mergeCell ref="T23:Y23"/>
    <mergeCell ref="AA23:AE23"/>
    <mergeCell ref="E24:AE24"/>
    <mergeCell ref="E19:AE19"/>
    <mergeCell ref="E20:M20"/>
    <mergeCell ref="O20:S20"/>
    <mergeCell ref="T20:Y20"/>
    <mergeCell ref="AA20:AE20"/>
    <mergeCell ref="E21:AE21"/>
    <mergeCell ref="E17:S17"/>
    <mergeCell ref="U17:V17"/>
    <mergeCell ref="X17:Y17"/>
    <mergeCell ref="AA17:AB17"/>
    <mergeCell ref="AD17:AE17"/>
    <mergeCell ref="E18:S18"/>
    <mergeCell ref="T18:Y18"/>
    <mergeCell ref="AA18:AB18"/>
    <mergeCell ref="AD18:AE18"/>
    <mergeCell ref="E16:S16"/>
    <mergeCell ref="T16:Y16"/>
    <mergeCell ref="Z16:AB16"/>
    <mergeCell ref="AD16:AE16"/>
    <mergeCell ref="Z13:Z14"/>
    <mergeCell ref="AA13:AB14"/>
    <mergeCell ref="AC13:AC14"/>
    <mergeCell ref="AD13:AE14"/>
    <mergeCell ref="AF13:AF14"/>
    <mergeCell ref="AD11:AE11"/>
    <mergeCell ref="E12:S12"/>
    <mergeCell ref="U12:V12"/>
    <mergeCell ref="X12:Y12"/>
    <mergeCell ref="AA12:AB12"/>
    <mergeCell ref="AD12:AE12"/>
    <mergeCell ref="AH13:AH14"/>
    <mergeCell ref="E15:S15"/>
    <mergeCell ref="T15:Y15"/>
    <mergeCell ref="Z15:AE15"/>
    <mergeCell ref="AG13:AG14"/>
    <mergeCell ref="AD8:AE8"/>
    <mergeCell ref="E9:S9"/>
    <mergeCell ref="U9:V9"/>
    <mergeCell ref="X9:Y9"/>
    <mergeCell ref="AA9:AB9"/>
    <mergeCell ref="AD9:AE9"/>
    <mergeCell ref="B8:B29"/>
    <mergeCell ref="C8:C22"/>
    <mergeCell ref="E8:S8"/>
    <mergeCell ref="U8:V8"/>
    <mergeCell ref="X8:Y8"/>
    <mergeCell ref="AA8:AB8"/>
    <mergeCell ref="E10:S10"/>
    <mergeCell ref="T10:Y10"/>
    <mergeCell ref="Z10:AE10"/>
    <mergeCell ref="E11:S11"/>
    <mergeCell ref="D13:D14"/>
    <mergeCell ref="E13:S14"/>
    <mergeCell ref="T13:T14"/>
    <mergeCell ref="U13:V14"/>
    <mergeCell ref="W13:W14"/>
    <mergeCell ref="X13:Y14"/>
    <mergeCell ref="T11:Y11"/>
    <mergeCell ref="Z11:AB11"/>
    <mergeCell ref="B1:E1"/>
    <mergeCell ref="AB2:AE2"/>
    <mergeCell ref="AF2:AH2"/>
    <mergeCell ref="AB3:AE3"/>
    <mergeCell ref="AF3:AH3"/>
    <mergeCell ref="AC4:AH4"/>
    <mergeCell ref="B5:C7"/>
    <mergeCell ref="D5:S7"/>
    <mergeCell ref="T5:AE5"/>
    <mergeCell ref="AF5:AH7"/>
    <mergeCell ref="T6:Y6"/>
    <mergeCell ref="Z6:AE6"/>
    <mergeCell ref="T7:V7"/>
    <mergeCell ref="W7:Y7"/>
    <mergeCell ref="Z7:AB7"/>
    <mergeCell ref="AC7:AE7"/>
  </mergeCells>
  <hyperlinks>
    <hyperlink ref="B3" r:id="rId1" xr:uid="{3977E3D5-845C-764A-925B-065B9610A0E9}"/>
  </hyperlinks>
  <pageMargins left="0.7" right="0.7" top="0.75" bottom="0.75" header="0.3" footer="0.3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6438-9EE3-874E-820D-098AB4EE2BAC}">
  <dimension ref="A5:B18"/>
  <sheetViews>
    <sheetView workbookViewId="0">
      <selection activeCell="A6" sqref="A6:B18"/>
    </sheetView>
  </sheetViews>
  <sheetFormatPr baseColWidth="10" defaultRowHeight="16" x14ac:dyDescent="0.2"/>
  <cols>
    <col min="1" max="1" width="22.33203125" customWidth="1"/>
    <col min="2" max="2" width="24.83203125" customWidth="1"/>
  </cols>
  <sheetData>
    <row r="5" spans="1:2" ht="17" thickBot="1" x14ac:dyDescent="0.25"/>
    <row r="6" spans="1:2" ht="17" thickBot="1" x14ac:dyDescent="0.25">
      <c r="A6" s="612" t="s">
        <v>572</v>
      </c>
      <c r="B6" s="613" t="s">
        <v>220</v>
      </c>
    </row>
    <row r="7" spans="1:2" x14ac:dyDescent="0.2">
      <c r="A7" s="610" t="s">
        <v>573</v>
      </c>
      <c r="B7" s="611">
        <v>1.036</v>
      </c>
    </row>
    <row r="8" spans="1:2" x14ac:dyDescent="0.2">
      <c r="A8" s="606" t="s">
        <v>574</v>
      </c>
      <c r="B8" s="607">
        <v>1.026</v>
      </c>
    </row>
    <row r="9" spans="1:2" x14ac:dyDescent="0.2">
      <c r="A9" s="606" t="s">
        <v>575</v>
      </c>
      <c r="B9" s="607">
        <v>1.022</v>
      </c>
    </row>
    <row r="10" spans="1:2" x14ac:dyDescent="0.2">
      <c r="A10" s="614" t="s">
        <v>576</v>
      </c>
      <c r="B10" s="615">
        <v>1.016</v>
      </c>
    </row>
    <row r="11" spans="1:2" x14ac:dyDescent="0.2">
      <c r="A11" s="606" t="s">
        <v>577</v>
      </c>
      <c r="B11" s="607">
        <v>1.014</v>
      </c>
    </row>
    <row r="12" spans="1:2" x14ac:dyDescent="0.2">
      <c r="A12" s="606" t="s">
        <v>578</v>
      </c>
      <c r="B12" s="607">
        <v>1.012</v>
      </c>
    </row>
    <row r="13" spans="1:2" x14ac:dyDescent="0.2">
      <c r="A13" s="606" t="s">
        <v>579</v>
      </c>
      <c r="B13" s="607">
        <v>1.0169999999999999</v>
      </c>
    </row>
    <row r="14" spans="1:2" x14ac:dyDescent="0.2">
      <c r="A14" s="606" t="s">
        <v>580</v>
      </c>
      <c r="B14" s="607">
        <v>1.008</v>
      </c>
    </row>
    <row r="15" spans="1:2" x14ac:dyDescent="0.2">
      <c r="A15" s="606" t="s">
        <v>581</v>
      </c>
      <c r="B15" s="607">
        <v>1.0069999999999999</v>
      </c>
    </row>
    <row r="16" spans="1:2" x14ac:dyDescent="0.2">
      <c r="A16" s="606" t="s">
        <v>582</v>
      </c>
      <c r="B16" s="607">
        <v>1.0029999999999999</v>
      </c>
    </row>
    <row r="17" spans="1:2" x14ac:dyDescent="0.2">
      <c r="A17" s="606" t="s">
        <v>583</v>
      </c>
      <c r="B17" s="607">
        <v>1.0029999999999999</v>
      </c>
    </row>
    <row r="18" spans="1:2" ht="17" thickBot="1" x14ac:dyDescent="0.25">
      <c r="A18" s="608" t="s">
        <v>584</v>
      </c>
      <c r="B18" s="60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FF0-F877-DD4B-9F23-7F26C924848D}">
  <sheetPr>
    <tabColor theme="7" tint="0.79998168889431442"/>
  </sheetPr>
  <dimension ref="A1:Q35"/>
  <sheetViews>
    <sheetView topLeftCell="A15" workbookViewId="0">
      <selection activeCell="H6" sqref="H6"/>
    </sheetView>
  </sheetViews>
  <sheetFormatPr baseColWidth="10" defaultRowHeight="16" x14ac:dyDescent="0.2"/>
  <cols>
    <col min="1" max="1" width="10.83203125" style="2" customWidth="1"/>
    <col min="2" max="2" width="35.6640625" style="2" bestFit="1" customWidth="1"/>
    <col min="3" max="3" width="12" style="2" bestFit="1" customWidth="1"/>
    <col min="4" max="4" width="40.83203125" style="2" bestFit="1" customWidth="1"/>
    <col min="5" max="5" width="22.33203125" style="2" bestFit="1" customWidth="1"/>
    <col min="6" max="6" width="13" style="2" bestFit="1" customWidth="1"/>
    <col min="7" max="7" width="11" style="2" bestFit="1" customWidth="1"/>
    <col min="8" max="8" width="21.83203125" style="665" bestFit="1" customWidth="1"/>
    <col min="9" max="9" width="10.83203125" style="2"/>
    <col min="10" max="10" width="13" style="2" bestFit="1" customWidth="1"/>
    <col min="11" max="11" width="11.1640625" style="2" bestFit="1" customWidth="1"/>
    <col min="12" max="17" width="10.83203125" style="2"/>
  </cols>
  <sheetData>
    <row r="1" spans="1:11" ht="25" customHeight="1" x14ac:dyDescent="0.25">
      <c r="A1" s="631"/>
      <c r="B1" s="668" t="s">
        <v>88</v>
      </c>
      <c r="C1" s="668"/>
      <c r="D1" s="668"/>
      <c r="E1" s="668"/>
      <c r="F1" s="668"/>
      <c r="G1" s="668"/>
      <c r="H1" s="668"/>
    </row>
    <row r="2" spans="1:11" ht="25" customHeight="1" x14ac:dyDescent="0.25">
      <c r="A2" s="631"/>
      <c r="B2" s="669" t="s">
        <v>84</v>
      </c>
      <c r="C2" s="669"/>
      <c r="D2" s="669"/>
      <c r="E2" s="669"/>
      <c r="F2" s="669"/>
      <c r="G2" s="669"/>
      <c r="H2" s="669"/>
    </row>
    <row r="3" spans="1:11" ht="25" customHeight="1" x14ac:dyDescent="0.25">
      <c r="A3" s="631"/>
      <c r="B3" s="668" t="s">
        <v>85</v>
      </c>
      <c r="C3" s="668"/>
      <c r="D3" s="668"/>
      <c r="E3" s="668"/>
      <c r="F3" s="668"/>
      <c r="G3" s="668"/>
      <c r="H3" s="668"/>
    </row>
    <row r="4" spans="1:11" ht="25" customHeight="1" x14ac:dyDescent="0.2">
      <c r="A4" s="632"/>
      <c r="B4" s="633"/>
      <c r="C4" s="633"/>
      <c r="D4" s="633"/>
      <c r="E4" s="633"/>
      <c r="F4" s="633"/>
      <c r="G4" s="633"/>
      <c r="H4" s="634"/>
    </row>
    <row r="5" spans="1:11" ht="25" customHeight="1" x14ac:dyDescent="0.2">
      <c r="A5" s="635"/>
      <c r="B5" s="636" t="s">
        <v>61</v>
      </c>
      <c r="C5" s="636"/>
      <c r="D5" s="636"/>
      <c r="E5" s="636"/>
      <c r="F5" s="636"/>
      <c r="G5" s="636"/>
      <c r="H5" s="637">
        <v>0</v>
      </c>
    </row>
    <row r="6" spans="1:11" ht="25" customHeight="1" x14ac:dyDescent="0.2">
      <c r="A6" s="632"/>
      <c r="B6" s="633"/>
      <c r="C6" s="633"/>
      <c r="D6" s="633"/>
      <c r="E6" s="633"/>
      <c r="F6" s="633"/>
      <c r="G6" s="633"/>
      <c r="H6" s="634"/>
    </row>
    <row r="7" spans="1:11" ht="25" customHeight="1" x14ac:dyDescent="0.2">
      <c r="A7" s="632"/>
      <c r="B7" s="638" t="s">
        <v>62</v>
      </c>
      <c r="C7" s="638"/>
      <c r="D7" s="636" t="s">
        <v>63</v>
      </c>
      <c r="E7" s="639" t="s">
        <v>64</v>
      </c>
      <c r="F7" s="633"/>
      <c r="G7" s="633"/>
      <c r="H7" s="634"/>
    </row>
    <row r="8" spans="1:11" ht="25" customHeight="1" x14ac:dyDescent="0.2">
      <c r="A8" s="632"/>
      <c r="B8" s="640" t="s">
        <v>586</v>
      </c>
      <c r="C8" s="633"/>
      <c r="D8" s="641">
        <v>0</v>
      </c>
      <c r="E8" s="642">
        <v>1.0029999999999999</v>
      </c>
      <c r="F8" s="633"/>
      <c r="G8" s="633"/>
      <c r="H8" s="634">
        <f>D8*E8</f>
        <v>0</v>
      </c>
      <c r="J8" s="4"/>
    </row>
    <row r="9" spans="1:11" ht="25" customHeight="1" thickBot="1" x14ac:dyDescent="0.25">
      <c r="A9" s="632"/>
      <c r="B9" s="640" t="s">
        <v>86</v>
      </c>
      <c r="C9" s="640"/>
      <c r="D9" s="641">
        <v>0</v>
      </c>
      <c r="E9" s="633">
        <v>1.016</v>
      </c>
      <c r="F9" s="633"/>
      <c r="G9" s="633"/>
      <c r="H9" s="634">
        <f t="shared" ref="H9:H10" si="0">D9*E9</f>
        <v>0</v>
      </c>
      <c r="J9" s="4"/>
    </row>
    <row r="10" spans="1:11" ht="25" customHeight="1" thickBot="1" x14ac:dyDescent="0.25">
      <c r="A10" s="632"/>
      <c r="B10" s="640" t="s">
        <v>89</v>
      </c>
      <c r="C10" s="640"/>
      <c r="D10" s="641">
        <v>0</v>
      </c>
      <c r="E10" s="633">
        <v>1.016</v>
      </c>
      <c r="F10" s="633"/>
      <c r="G10" s="633"/>
      <c r="H10" s="634">
        <f t="shared" si="0"/>
        <v>0</v>
      </c>
      <c r="J10" s="643">
        <f>SUM(H8:H10)</f>
        <v>0</v>
      </c>
    </row>
    <row r="11" spans="1:11" ht="25" customHeight="1" x14ac:dyDescent="0.2">
      <c r="A11" s="632"/>
      <c r="B11" s="640"/>
      <c r="C11" s="633"/>
      <c r="D11" s="641"/>
      <c r="E11" s="633"/>
      <c r="F11" s="633"/>
      <c r="G11" s="633"/>
      <c r="H11" s="634"/>
      <c r="J11" s="4"/>
    </row>
    <row r="12" spans="1:11" ht="25" customHeight="1" x14ac:dyDescent="0.2">
      <c r="A12" s="632"/>
      <c r="B12" s="638" t="s">
        <v>69</v>
      </c>
      <c r="C12" s="638"/>
      <c r="D12" s="641"/>
      <c r="E12" s="633"/>
      <c r="F12" s="633"/>
      <c r="G12" s="633"/>
      <c r="H12" s="634"/>
    </row>
    <row r="13" spans="1:11" ht="25" customHeight="1" x14ac:dyDescent="0.2">
      <c r="A13" s="632"/>
      <c r="B13" s="640"/>
      <c r="C13" s="633"/>
      <c r="D13" s="633"/>
      <c r="E13" s="633"/>
      <c r="F13" s="633"/>
      <c r="G13" s="633"/>
      <c r="H13" s="634"/>
    </row>
    <row r="14" spans="1:11" ht="25" customHeight="1" x14ac:dyDescent="0.2">
      <c r="A14" s="632"/>
      <c r="B14" s="633" t="s">
        <v>70</v>
      </c>
      <c r="C14" s="633"/>
      <c r="D14" s="633"/>
      <c r="E14" s="633"/>
      <c r="F14" s="633"/>
      <c r="G14" s="633"/>
      <c r="H14" s="634"/>
    </row>
    <row r="15" spans="1:11" ht="25" customHeight="1" x14ac:dyDescent="0.2">
      <c r="A15" s="632"/>
      <c r="B15" s="644"/>
      <c r="C15" s="644"/>
      <c r="D15" s="644"/>
      <c r="E15" s="644"/>
      <c r="F15" s="644"/>
      <c r="G15" s="644"/>
      <c r="H15" s="645"/>
    </row>
    <row r="16" spans="1:11" ht="25" customHeight="1" thickBot="1" x14ac:dyDescent="0.25">
      <c r="A16" s="632"/>
      <c r="B16" s="646" t="s">
        <v>71</v>
      </c>
      <c r="C16" s="646"/>
      <c r="D16" s="646"/>
      <c r="E16" s="646"/>
      <c r="F16" s="646"/>
      <c r="G16" s="646"/>
      <c r="H16" s="647">
        <f>SUM(H5:H15)</f>
        <v>0</v>
      </c>
      <c r="J16" s="648"/>
      <c r="K16" s="4"/>
    </row>
    <row r="17" spans="1:13" ht="25" customHeight="1" thickTop="1" x14ac:dyDescent="0.2">
      <c r="A17" s="632"/>
      <c r="B17" s="633"/>
      <c r="C17" s="633"/>
      <c r="D17" s="633"/>
      <c r="E17" s="633"/>
      <c r="F17" s="633"/>
      <c r="G17" s="633"/>
      <c r="H17" s="634"/>
    </row>
    <row r="18" spans="1:13" ht="25" customHeight="1" x14ac:dyDescent="0.2">
      <c r="A18" s="632"/>
      <c r="B18" s="636" t="s">
        <v>72</v>
      </c>
      <c r="C18" s="636"/>
      <c r="D18" s="633" t="s">
        <v>90</v>
      </c>
      <c r="E18" s="633"/>
      <c r="F18" s="633"/>
      <c r="G18" s="633"/>
      <c r="H18" s="634"/>
    </row>
    <row r="19" spans="1:13" ht="25" customHeight="1" x14ac:dyDescent="0.2">
      <c r="A19" s="632"/>
      <c r="B19" s="649" t="s">
        <v>73</v>
      </c>
      <c r="C19" s="650"/>
      <c r="D19" s="633"/>
      <c r="E19" s="633"/>
      <c r="F19" s="633"/>
      <c r="G19" s="633"/>
      <c r="H19" s="634"/>
    </row>
    <row r="20" spans="1:13" ht="25" customHeight="1" x14ac:dyDescent="0.2">
      <c r="A20" s="632"/>
      <c r="B20" s="651" t="s">
        <v>91</v>
      </c>
      <c r="C20" s="651"/>
      <c r="D20" s="633"/>
      <c r="E20" s="652">
        <f>H16</f>
        <v>0</v>
      </c>
      <c r="F20" s="640"/>
      <c r="G20" s="633"/>
      <c r="H20" s="634"/>
    </row>
    <row r="21" spans="1:13" ht="25" customHeight="1" x14ac:dyDescent="0.2">
      <c r="A21" s="632"/>
      <c r="B21" s="633" t="s">
        <v>74</v>
      </c>
      <c r="C21" s="633"/>
      <c r="D21" s="653" t="s">
        <v>75</v>
      </c>
      <c r="E21" s="654">
        <v>0</v>
      </c>
      <c r="F21" s="640" t="s">
        <v>76</v>
      </c>
      <c r="G21" s="633"/>
      <c r="H21" s="634"/>
    </row>
    <row r="22" spans="1:13" ht="25" customHeight="1" x14ac:dyDescent="0.2">
      <c r="A22" s="632"/>
      <c r="B22" s="638" t="s">
        <v>77</v>
      </c>
      <c r="C22" s="638"/>
      <c r="D22" s="636"/>
      <c r="E22" s="654"/>
      <c r="F22" s="640"/>
      <c r="G22" s="633"/>
      <c r="H22" s="634"/>
    </row>
    <row r="23" spans="1:13" ht="25" customHeight="1" x14ac:dyDescent="0.2">
      <c r="A23" s="632"/>
      <c r="B23" s="640" t="s">
        <v>65</v>
      </c>
      <c r="C23" s="633"/>
      <c r="D23" s="655" t="s">
        <v>78</v>
      </c>
      <c r="E23" s="654">
        <f>-H8</f>
        <v>0</v>
      </c>
      <c r="F23" s="640"/>
      <c r="G23" s="633"/>
      <c r="H23" s="634"/>
    </row>
    <row r="24" spans="1:13" ht="25" customHeight="1" x14ac:dyDescent="0.2">
      <c r="A24" s="632"/>
      <c r="B24" s="640" t="s">
        <v>66</v>
      </c>
      <c r="C24" s="640"/>
      <c r="D24" s="655" t="s">
        <v>78</v>
      </c>
      <c r="E24" s="654">
        <f>-H9</f>
        <v>0</v>
      </c>
      <c r="F24" s="640"/>
      <c r="G24" s="633"/>
      <c r="H24" s="634"/>
    </row>
    <row r="25" spans="1:13" ht="25" customHeight="1" x14ac:dyDescent="0.2">
      <c r="A25" s="632"/>
      <c r="B25" s="640" t="s">
        <v>68</v>
      </c>
      <c r="C25" s="640"/>
      <c r="D25" s="655" t="s">
        <v>78</v>
      </c>
      <c r="E25" s="654">
        <f>-H10</f>
        <v>0</v>
      </c>
      <c r="F25" s="640"/>
      <c r="G25" s="633"/>
      <c r="H25" s="634"/>
    </row>
    <row r="26" spans="1:13" ht="25" customHeight="1" thickBot="1" x14ac:dyDescent="0.25">
      <c r="A26" s="632"/>
      <c r="B26" s="646" t="s">
        <v>79</v>
      </c>
      <c r="C26" s="646"/>
      <c r="D26" s="646"/>
      <c r="E26" s="656">
        <f>SUM(E20:E25)</f>
        <v>0</v>
      </c>
      <c r="F26" s="657" t="s">
        <v>80</v>
      </c>
      <c r="G26" s="657"/>
      <c r="H26" s="637"/>
    </row>
    <row r="27" spans="1:13" ht="25" customHeight="1" thickTop="1" x14ac:dyDescent="0.2">
      <c r="A27" s="632"/>
      <c r="B27" s="633"/>
      <c r="C27" s="633" t="s">
        <v>81</v>
      </c>
      <c r="D27" s="658">
        <v>0.5</v>
      </c>
      <c r="E27" s="657">
        <f>E26/2</f>
        <v>0</v>
      </c>
      <c r="F27" s="657" t="s">
        <v>529</v>
      </c>
      <c r="G27" s="636"/>
      <c r="H27" s="637">
        <f>-E27</f>
        <v>0</v>
      </c>
    </row>
    <row r="28" spans="1:13" ht="25" customHeight="1" x14ac:dyDescent="0.2">
      <c r="A28" s="632"/>
      <c r="B28" s="633" t="s">
        <v>82</v>
      </c>
      <c r="C28" s="659">
        <v>35110.980000000003</v>
      </c>
      <c r="D28" s="660">
        <v>5000</v>
      </c>
      <c r="E28" s="657"/>
      <c r="F28" s="657"/>
      <c r="G28" s="636"/>
      <c r="H28" s="637"/>
    </row>
    <row r="29" spans="1:13" ht="25" customHeight="1" x14ac:dyDescent="0.2">
      <c r="A29" s="632"/>
      <c r="B29" s="633"/>
      <c r="C29" s="661">
        <v>44926</v>
      </c>
      <c r="D29" s="658"/>
      <c r="E29" s="657"/>
      <c r="F29" s="657"/>
      <c r="G29" s="636"/>
      <c r="H29" s="634"/>
    </row>
    <row r="30" spans="1:13" ht="25" customHeight="1" x14ac:dyDescent="0.2">
      <c r="A30" s="632"/>
      <c r="B30" s="633"/>
      <c r="C30" s="633"/>
      <c r="D30" s="633"/>
      <c r="E30" s="633"/>
      <c r="F30" s="633"/>
      <c r="G30" s="633"/>
      <c r="H30" s="634"/>
    </row>
    <row r="31" spans="1:13" ht="25" customHeight="1" thickBot="1" x14ac:dyDescent="0.25">
      <c r="A31" s="632"/>
      <c r="B31" s="646" t="s">
        <v>60</v>
      </c>
      <c r="C31" s="646"/>
      <c r="D31" s="646"/>
      <c r="E31" s="646"/>
      <c r="F31" s="646"/>
      <c r="G31" s="646"/>
      <c r="H31" s="647">
        <f>SUM(H16:H30)</f>
        <v>0</v>
      </c>
      <c r="J31" s="662"/>
    </row>
    <row r="32" spans="1:13" ht="25" customHeight="1" thickTop="1" x14ac:dyDescent="0.2">
      <c r="A32" s="632"/>
      <c r="B32" s="633"/>
      <c r="C32" s="633"/>
      <c r="D32" s="633"/>
      <c r="E32" s="636" t="s">
        <v>83</v>
      </c>
      <c r="F32" s="636"/>
      <c r="G32" s="663">
        <v>0.27</v>
      </c>
      <c r="H32" s="637">
        <f>H31*G32</f>
        <v>0</v>
      </c>
      <c r="J32" s="662"/>
      <c r="K32" s="630"/>
      <c r="L32" s="604"/>
      <c r="M32" s="604"/>
    </row>
    <row r="33" spans="2:8" x14ac:dyDescent="0.2">
      <c r="B33" s="642"/>
      <c r="C33" s="642"/>
      <c r="D33" s="642"/>
      <c r="E33" s="642"/>
      <c r="F33" s="642"/>
      <c r="G33" s="642"/>
      <c r="H33" s="664"/>
    </row>
    <row r="35" spans="2:8" x14ac:dyDescent="0.2">
      <c r="D35" s="604"/>
    </row>
  </sheetData>
  <mergeCells count="3">
    <mergeCell ref="B1:H1"/>
    <mergeCell ref="B2:H2"/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A29F0-86EE-EC47-AC0E-5AB62F0152C5}">
  <sheetPr>
    <tabColor theme="7" tint="0.79998168889431442"/>
  </sheetPr>
  <dimension ref="A1:K38"/>
  <sheetViews>
    <sheetView topLeftCell="A7" workbookViewId="0">
      <selection activeCell="D19" sqref="D19"/>
    </sheetView>
  </sheetViews>
  <sheetFormatPr baseColWidth="10" defaultRowHeight="16" x14ac:dyDescent="0.2"/>
  <cols>
    <col min="1" max="1" width="36.5" customWidth="1"/>
    <col min="2" max="2" width="19.33203125" customWidth="1"/>
    <col min="3" max="3" width="15.6640625" customWidth="1"/>
    <col min="4" max="5" width="22.5" customWidth="1"/>
    <col min="6" max="6" width="30.1640625" style="2" bestFit="1" customWidth="1"/>
    <col min="7" max="7" width="11.1640625" style="2" customWidth="1"/>
    <col min="8" max="11" width="10.83203125" style="2"/>
  </cols>
  <sheetData>
    <row r="1" spans="1:6" x14ac:dyDescent="0.2">
      <c r="A1" s="671" t="s">
        <v>102</v>
      </c>
      <c r="B1" s="671"/>
      <c r="C1" s="671"/>
      <c r="D1" s="671"/>
      <c r="E1" s="671"/>
      <c r="F1" s="672"/>
    </row>
    <row r="2" spans="1:6" x14ac:dyDescent="0.2">
      <c r="A2" s="672" t="s">
        <v>101</v>
      </c>
      <c r="B2" s="672"/>
      <c r="C2" s="672"/>
      <c r="D2" s="672"/>
      <c r="E2" s="672"/>
      <c r="F2" s="672"/>
    </row>
    <row r="3" spans="1:6" x14ac:dyDescent="0.2">
      <c r="A3" s="671" t="s">
        <v>85</v>
      </c>
      <c r="B3" s="671"/>
      <c r="C3" s="671"/>
      <c r="D3" s="671"/>
      <c r="E3" s="671"/>
      <c r="F3" s="672"/>
    </row>
    <row r="4" spans="1:6" x14ac:dyDescent="0.2">
      <c r="A4" s="46"/>
      <c r="B4" s="46"/>
      <c r="C4" s="46"/>
      <c r="D4" s="47"/>
      <c r="E4" s="47"/>
      <c r="F4" s="48"/>
    </row>
    <row r="5" spans="1:6" x14ac:dyDescent="0.2">
      <c r="A5" s="46"/>
      <c r="B5" s="46"/>
      <c r="C5" s="46"/>
      <c r="D5" s="47"/>
      <c r="E5" s="47"/>
      <c r="F5" s="49"/>
    </row>
    <row r="6" spans="1:6" x14ac:dyDescent="0.2">
      <c r="A6" s="46" t="s">
        <v>93</v>
      </c>
      <c r="B6" s="46"/>
      <c r="C6" s="46"/>
      <c r="D6" s="47">
        <v>0</v>
      </c>
      <c r="E6" s="47"/>
      <c r="F6" s="616"/>
    </row>
    <row r="7" spans="1:6" x14ac:dyDescent="0.2">
      <c r="A7" s="46"/>
      <c r="B7" s="46"/>
      <c r="C7" s="46"/>
      <c r="D7" s="47"/>
      <c r="E7" s="47"/>
      <c r="F7" s="48"/>
    </row>
    <row r="8" spans="1:6" x14ac:dyDescent="0.2">
      <c r="A8" s="50" t="s">
        <v>94</v>
      </c>
      <c r="B8" s="46"/>
      <c r="C8" s="46"/>
      <c r="D8" s="47"/>
      <c r="E8" s="47"/>
      <c r="F8" s="48"/>
    </row>
    <row r="9" spans="1:6" x14ac:dyDescent="0.2">
      <c r="A9" s="51" t="s">
        <v>95</v>
      </c>
      <c r="B9" s="51"/>
      <c r="C9" s="52"/>
      <c r="D9" s="53"/>
      <c r="E9" s="53"/>
      <c r="F9" s="48"/>
    </row>
    <row r="10" spans="1:6" x14ac:dyDescent="0.2">
      <c r="A10" s="54"/>
      <c r="B10" s="54"/>
      <c r="C10" s="54"/>
      <c r="D10" s="53"/>
      <c r="E10" s="53"/>
      <c r="F10" s="48"/>
    </row>
    <row r="11" spans="1:6" x14ac:dyDescent="0.2">
      <c r="A11" s="54"/>
      <c r="B11" s="54"/>
      <c r="C11" s="54"/>
      <c r="D11" s="53"/>
      <c r="E11" s="53"/>
      <c r="F11" s="48"/>
    </row>
    <row r="12" spans="1:6" x14ac:dyDescent="0.2">
      <c r="A12" s="50" t="s">
        <v>96</v>
      </c>
      <c r="B12" s="46"/>
      <c r="C12" s="46"/>
      <c r="D12" s="47"/>
      <c r="E12" s="47"/>
      <c r="F12" s="48"/>
    </row>
    <row r="13" spans="1:6" x14ac:dyDescent="0.2">
      <c r="A13" s="51" t="str">
        <f>'[1]BCE 2022'!A8</f>
        <v>DEPRECIACION ACUMULADA</v>
      </c>
      <c r="B13" s="54"/>
      <c r="C13" s="54"/>
      <c r="D13" s="53">
        <v>0</v>
      </c>
      <c r="E13" s="53"/>
      <c r="F13" s="49"/>
    </row>
    <row r="14" spans="1:6" x14ac:dyDescent="0.2">
      <c r="A14" s="51" t="str">
        <f>'[1]BCE 2022'!A12</f>
        <v>CUENTA PARTICULAR</v>
      </c>
      <c r="B14" s="54"/>
      <c r="C14" s="54"/>
      <c r="D14" s="579">
        <v>0</v>
      </c>
      <c r="E14" s="579"/>
      <c r="F14" s="616"/>
    </row>
    <row r="15" spans="1:6" x14ac:dyDescent="0.2">
      <c r="A15" s="54" t="s">
        <v>97</v>
      </c>
      <c r="B15" s="54"/>
      <c r="C15" s="54"/>
      <c r="D15" s="53"/>
      <c r="E15" s="53"/>
      <c r="F15" s="48"/>
    </row>
    <row r="16" spans="1:6" x14ac:dyDescent="0.2">
      <c r="A16" s="54" t="s">
        <v>98</v>
      </c>
      <c r="B16" s="54"/>
      <c r="C16" s="54"/>
      <c r="D16" s="53">
        <v>0</v>
      </c>
      <c r="E16" s="53"/>
      <c r="F16" s="48"/>
    </row>
    <row r="17" spans="1:6" x14ac:dyDescent="0.2">
      <c r="A17" s="54"/>
      <c r="B17" s="54"/>
      <c r="C17" s="54"/>
      <c r="D17" s="53"/>
      <c r="E17" s="53"/>
      <c r="F17" s="49"/>
    </row>
    <row r="18" spans="1:6" ht="17" thickBot="1" x14ac:dyDescent="0.25">
      <c r="A18" s="55" t="s">
        <v>99</v>
      </c>
      <c r="B18" s="55"/>
      <c r="C18" s="55"/>
      <c r="D18" s="56">
        <f>SUM(D6:D15)</f>
        <v>0</v>
      </c>
      <c r="E18" s="60"/>
      <c r="F18" s="48"/>
    </row>
    <row r="19" spans="1:6" ht="17" thickTop="1" x14ac:dyDescent="0.2">
      <c r="A19" s="54"/>
      <c r="B19" s="54"/>
      <c r="C19" s="54"/>
      <c r="D19" s="53"/>
      <c r="E19" s="53"/>
      <c r="F19" s="48"/>
    </row>
    <row r="20" spans="1:6" x14ac:dyDescent="0.2">
      <c r="A20" s="57" t="s">
        <v>100</v>
      </c>
      <c r="B20" s="54"/>
      <c r="C20" s="54"/>
      <c r="D20" s="53"/>
      <c r="E20" s="53"/>
      <c r="F20" s="48"/>
    </row>
    <row r="21" spans="1:6" x14ac:dyDescent="0.2">
      <c r="A21" s="1" t="s">
        <v>5</v>
      </c>
      <c r="B21" s="54"/>
      <c r="C21" s="54"/>
      <c r="D21" s="53">
        <f>-'BALANCE GENERAL'!G19</f>
        <v>-9373523</v>
      </c>
      <c r="E21" s="53"/>
      <c r="F21" s="48"/>
    </row>
    <row r="22" spans="1:6" x14ac:dyDescent="0.2">
      <c r="A22" s="1" t="s">
        <v>512</v>
      </c>
      <c r="B22" s="54"/>
      <c r="C22" s="54"/>
      <c r="D22" s="53">
        <f>-'BALANCE GENERAL'!G23</f>
        <v>-648758</v>
      </c>
      <c r="E22" s="53"/>
      <c r="F22" s="48"/>
    </row>
    <row r="23" spans="1:6" x14ac:dyDescent="0.2">
      <c r="A23" s="1" t="s">
        <v>515</v>
      </c>
      <c r="B23" s="54"/>
      <c r="C23" s="54"/>
      <c r="D23" s="53">
        <f>-'BALANCE GENERAL'!G20</f>
        <v>-3526543</v>
      </c>
      <c r="E23" s="53"/>
      <c r="F23" s="48"/>
    </row>
    <row r="24" spans="1:6" x14ac:dyDescent="0.2">
      <c r="A24" s="1" t="s">
        <v>6</v>
      </c>
      <c r="B24" s="54"/>
      <c r="C24" s="54"/>
      <c r="D24" s="53">
        <f>-'BALANCE GENERAL'!G21</f>
        <v>-26058</v>
      </c>
      <c r="E24" s="53"/>
      <c r="F24" s="48"/>
    </row>
    <row r="25" spans="1:6" x14ac:dyDescent="0.2">
      <c r="A25" s="1" t="s">
        <v>7</v>
      </c>
      <c r="B25" s="54"/>
      <c r="C25" s="54"/>
      <c r="D25" s="53"/>
      <c r="E25" s="53"/>
      <c r="F25" s="48"/>
    </row>
    <row r="26" spans="1:6" x14ac:dyDescent="0.2">
      <c r="A26" s="1" t="s">
        <v>87</v>
      </c>
      <c r="B26" s="54"/>
      <c r="C26" s="54"/>
      <c r="D26" s="53">
        <f>-'BALANCE GENERAL'!G22</f>
        <v>-1315268</v>
      </c>
      <c r="E26" s="53"/>
      <c r="F26" s="48"/>
    </row>
    <row r="27" spans="1:6" x14ac:dyDescent="0.2">
      <c r="A27" s="54"/>
      <c r="B27" s="54"/>
      <c r="C27" s="54"/>
      <c r="D27" s="53"/>
      <c r="E27" s="53"/>
      <c r="F27" s="48"/>
    </row>
    <row r="28" spans="1:6" ht="17" thickBot="1" x14ac:dyDescent="0.25">
      <c r="A28" s="58" t="s">
        <v>92</v>
      </c>
      <c r="B28" s="58"/>
      <c r="C28" s="58"/>
      <c r="D28" s="59">
        <f>SUM(D18:D27)</f>
        <v>-14890150</v>
      </c>
      <c r="E28" s="60"/>
      <c r="F28" s="48" t="s">
        <v>528</v>
      </c>
    </row>
    <row r="29" spans="1:6" x14ac:dyDescent="0.2">
      <c r="A29" s="46"/>
      <c r="B29" s="46"/>
      <c r="C29" s="46"/>
      <c r="D29" s="60"/>
      <c r="E29" s="60"/>
      <c r="F29" s="48"/>
    </row>
    <row r="30" spans="1:6" x14ac:dyDescent="0.2">
      <c r="A30" s="46"/>
      <c r="B30" s="46"/>
      <c r="C30" s="46"/>
      <c r="D30" s="60"/>
      <c r="E30" s="60"/>
      <c r="F30" s="48"/>
    </row>
    <row r="31" spans="1:6" ht="20" x14ac:dyDescent="0.2">
      <c r="A31" s="40"/>
      <c r="B31" s="40"/>
      <c r="C31" s="40"/>
      <c r="D31" s="43"/>
      <c r="E31" s="43"/>
      <c r="F31" s="42"/>
    </row>
    <row r="32" spans="1:6" ht="20" x14ac:dyDescent="0.2">
      <c r="A32" s="40"/>
      <c r="B32" s="40"/>
      <c r="C32" s="40"/>
      <c r="D32" s="43"/>
      <c r="E32" s="43"/>
      <c r="F32" s="42"/>
    </row>
    <row r="33" spans="1:6" ht="20" x14ac:dyDescent="0.2">
      <c r="A33" s="40"/>
      <c r="B33" s="40"/>
      <c r="C33" s="40"/>
      <c r="D33" s="41"/>
      <c r="E33" s="41"/>
      <c r="F33" s="42"/>
    </row>
    <row r="34" spans="1:6" ht="20" x14ac:dyDescent="0.2">
      <c r="A34" s="40"/>
      <c r="B34" s="40"/>
      <c r="C34" s="40"/>
      <c r="D34" s="41"/>
      <c r="E34" s="41"/>
      <c r="F34" s="42"/>
    </row>
    <row r="35" spans="1:6" ht="20" x14ac:dyDescent="0.2">
      <c r="A35" s="44" t="s">
        <v>10</v>
      </c>
      <c r="B35" s="40"/>
      <c r="C35" s="673" t="s">
        <v>10</v>
      </c>
      <c r="D35" s="673"/>
      <c r="E35" s="45"/>
      <c r="F35" s="42"/>
    </row>
    <row r="36" spans="1:6" ht="20" x14ac:dyDescent="0.2">
      <c r="A36" s="45" t="s">
        <v>11</v>
      </c>
      <c r="B36" s="40"/>
      <c r="C36" s="670" t="s">
        <v>12</v>
      </c>
      <c r="D36" s="670"/>
      <c r="E36" s="45"/>
      <c r="F36" s="42"/>
    </row>
    <row r="37" spans="1:6" ht="20" x14ac:dyDescent="0.2">
      <c r="A37" s="45" t="s">
        <v>13</v>
      </c>
      <c r="B37" s="40"/>
      <c r="C37" s="670" t="s">
        <v>13</v>
      </c>
      <c r="D37" s="670"/>
      <c r="E37" s="45"/>
      <c r="F37" s="42"/>
    </row>
    <row r="38" spans="1:6" ht="20" x14ac:dyDescent="0.2">
      <c r="A38" s="45" t="s">
        <v>14</v>
      </c>
      <c r="B38" s="40"/>
      <c r="C38" s="670" t="s">
        <v>14</v>
      </c>
      <c r="D38" s="670"/>
      <c r="E38" s="45"/>
      <c r="F38" s="42"/>
    </row>
  </sheetData>
  <mergeCells count="7">
    <mergeCell ref="C37:D37"/>
    <mergeCell ref="C38:D38"/>
    <mergeCell ref="A1:F1"/>
    <mergeCell ref="A2:F2"/>
    <mergeCell ref="A3:F3"/>
    <mergeCell ref="C35:D35"/>
    <mergeCell ref="C36:D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ED57-F535-CA4C-AC7F-3D2326E26358}">
  <sheetPr>
    <tabColor theme="7" tint="0.79998168889431442"/>
  </sheetPr>
  <dimension ref="A1:R68"/>
  <sheetViews>
    <sheetView topLeftCell="A26" zoomScale="110" zoomScaleNormal="110" workbookViewId="0">
      <selection activeCell="B28" sqref="B28"/>
    </sheetView>
  </sheetViews>
  <sheetFormatPr baseColWidth="10" defaultRowHeight="16" x14ac:dyDescent="0.2"/>
  <cols>
    <col min="1" max="1" width="46.1640625" bestFit="1" customWidth="1"/>
    <col min="2" max="2" width="12" customWidth="1"/>
    <col min="3" max="5" width="20.83203125" customWidth="1"/>
    <col min="6" max="6" width="22.33203125" customWidth="1"/>
    <col min="7" max="7" width="14" customWidth="1"/>
    <col min="8" max="9" width="17.6640625" customWidth="1"/>
    <col min="10" max="10" width="12.33203125" customWidth="1"/>
    <col min="11" max="12" width="12.33203125" style="2" customWidth="1"/>
    <col min="13" max="13" width="11.33203125" customWidth="1"/>
    <col min="14" max="18" width="20.83203125" customWidth="1"/>
  </cols>
  <sheetData>
    <row r="1" spans="1:18" ht="20" customHeight="1" x14ac:dyDescent="0.2">
      <c r="A1" s="674" t="s">
        <v>146</v>
      </c>
      <c r="B1" s="674"/>
      <c r="C1" s="674"/>
      <c r="D1" s="674"/>
      <c r="E1" s="674"/>
      <c r="F1" s="674"/>
      <c r="G1" s="674"/>
      <c r="H1" s="674"/>
      <c r="I1" s="674"/>
      <c r="J1" s="674"/>
      <c r="K1" s="570"/>
      <c r="L1" s="570"/>
      <c r="M1" s="62"/>
      <c r="N1" s="63"/>
      <c r="O1" s="61"/>
      <c r="P1" s="61"/>
      <c r="Q1" s="61"/>
      <c r="R1" s="61"/>
    </row>
    <row r="2" spans="1:18" ht="20" customHeight="1" x14ac:dyDescent="0.2">
      <c r="A2" s="675" t="s">
        <v>84</v>
      </c>
      <c r="B2" s="675"/>
      <c r="C2" s="675"/>
      <c r="D2" s="675"/>
      <c r="E2" s="675"/>
      <c r="F2" s="675"/>
      <c r="G2" s="675"/>
      <c r="H2" s="675"/>
      <c r="I2" s="675"/>
      <c r="J2" s="676"/>
      <c r="K2" s="571"/>
      <c r="L2" s="571"/>
      <c r="M2" s="64"/>
      <c r="N2" s="65" t="s">
        <v>103</v>
      </c>
      <c r="O2" s="66">
        <v>0.25</v>
      </c>
      <c r="P2" s="67">
        <v>0.1</v>
      </c>
      <c r="Q2" s="66">
        <v>0.27</v>
      </c>
      <c r="R2" s="66">
        <v>0.24</v>
      </c>
    </row>
    <row r="3" spans="1:18" ht="20" customHeight="1" x14ac:dyDescent="0.2">
      <c r="A3" s="674" t="s">
        <v>85</v>
      </c>
      <c r="B3" s="674"/>
      <c r="C3" s="674"/>
      <c r="D3" s="674"/>
      <c r="E3" s="674"/>
      <c r="F3" s="674"/>
      <c r="G3" s="674"/>
      <c r="H3" s="674"/>
      <c r="I3" s="674"/>
      <c r="J3" s="677"/>
      <c r="K3" s="570"/>
      <c r="L3" s="570"/>
      <c r="M3" s="64"/>
      <c r="N3" s="65" t="s">
        <v>104</v>
      </c>
      <c r="O3" s="68">
        <v>0.33333299999999999</v>
      </c>
      <c r="P3" s="69">
        <v>0.111111</v>
      </c>
      <c r="Q3" s="69">
        <v>0.369863</v>
      </c>
      <c r="R3" s="69">
        <v>0.31578899999999999</v>
      </c>
    </row>
    <row r="4" spans="1:18" ht="18" x14ac:dyDescent="0.2">
      <c r="A4" s="70"/>
      <c r="B4" s="70"/>
      <c r="C4" s="71"/>
      <c r="D4" s="72"/>
      <c r="E4" s="72"/>
      <c r="F4" s="72"/>
      <c r="G4" s="72"/>
      <c r="H4" s="73"/>
      <c r="I4" s="70"/>
      <c r="J4" s="63"/>
      <c r="K4" s="572"/>
      <c r="L4" s="572"/>
      <c r="M4" s="74"/>
      <c r="N4" s="75"/>
      <c r="O4" s="76"/>
      <c r="P4" s="76"/>
      <c r="Q4" s="77"/>
      <c r="R4" s="78"/>
    </row>
    <row r="5" spans="1:18" ht="21" thickBot="1" x14ac:dyDescent="0.25">
      <c r="A5" s="79"/>
      <c r="B5" s="79"/>
      <c r="C5" s="79"/>
      <c r="D5" s="586"/>
      <c r="E5" s="586" t="s">
        <v>536</v>
      </c>
      <c r="F5" s="586"/>
      <c r="G5" s="79"/>
      <c r="H5" s="80" t="s">
        <v>530</v>
      </c>
      <c r="I5" s="80"/>
      <c r="J5" s="81"/>
      <c r="K5" s="573"/>
      <c r="L5" s="573"/>
      <c r="M5" s="74"/>
      <c r="N5" s="81"/>
      <c r="O5" s="79"/>
      <c r="P5" s="79"/>
      <c r="Q5" s="61" t="s">
        <v>105</v>
      </c>
      <c r="R5" s="61"/>
    </row>
    <row r="6" spans="1:18" ht="24" x14ac:dyDescent="0.2">
      <c r="A6" s="678" t="s">
        <v>106</v>
      </c>
      <c r="B6" s="679"/>
      <c r="C6" s="684" t="s">
        <v>107</v>
      </c>
      <c r="D6" s="687" t="s">
        <v>108</v>
      </c>
      <c r="E6" s="687" t="s">
        <v>109</v>
      </c>
      <c r="F6" s="106" t="s">
        <v>110</v>
      </c>
      <c r="G6" s="106" t="s">
        <v>111</v>
      </c>
      <c r="H6" s="106" t="s">
        <v>111</v>
      </c>
      <c r="I6" s="106" t="s">
        <v>111</v>
      </c>
      <c r="J6" s="690" t="s">
        <v>112</v>
      </c>
      <c r="K6" s="570"/>
      <c r="L6" s="570"/>
      <c r="M6" s="62"/>
      <c r="N6" s="83"/>
      <c r="O6" s="84"/>
      <c r="P6" s="84"/>
      <c r="Q6" s="61" t="s">
        <v>113</v>
      </c>
      <c r="R6" s="61"/>
    </row>
    <row r="7" spans="1:18" ht="29" customHeight="1" thickBot="1" x14ac:dyDescent="0.25">
      <c r="A7" s="680"/>
      <c r="B7" s="681"/>
      <c r="C7" s="685"/>
      <c r="D7" s="688"/>
      <c r="E7" s="688"/>
      <c r="F7" s="107"/>
      <c r="G7" s="107" t="s">
        <v>114</v>
      </c>
      <c r="H7" s="107" t="s">
        <v>115</v>
      </c>
      <c r="I7" s="107" t="s">
        <v>116</v>
      </c>
      <c r="J7" s="691"/>
      <c r="K7" s="570"/>
      <c r="L7" s="570"/>
      <c r="M7" s="85"/>
      <c r="N7" s="83"/>
      <c r="O7" s="84"/>
      <c r="P7" s="84"/>
      <c r="Q7" s="61" t="s">
        <v>117</v>
      </c>
      <c r="R7" s="61"/>
    </row>
    <row r="8" spans="1:18" ht="22" thickBot="1" x14ac:dyDescent="0.25">
      <c r="A8" s="682"/>
      <c r="B8" s="683"/>
      <c r="C8" s="686"/>
      <c r="D8" s="689"/>
      <c r="E8" s="689"/>
      <c r="F8" s="108" t="s">
        <v>118</v>
      </c>
      <c r="G8" s="109">
        <v>0.369863</v>
      </c>
      <c r="H8" s="109">
        <v>0.369863</v>
      </c>
      <c r="I8" s="110" t="s">
        <v>119</v>
      </c>
      <c r="J8" s="692"/>
      <c r="K8" s="570"/>
      <c r="L8" s="570"/>
      <c r="M8" s="85"/>
      <c r="N8" s="568">
        <v>27</v>
      </c>
      <c r="O8" s="580">
        <f>N8/(100-N8)</f>
        <v>0.36986301369863012</v>
      </c>
      <c r="P8" s="84" t="s">
        <v>527</v>
      </c>
      <c r="Q8" s="84"/>
      <c r="R8" s="82"/>
    </row>
    <row r="9" spans="1:18" ht="19" thickBot="1" x14ac:dyDescent="0.25">
      <c r="A9" s="86"/>
      <c r="B9" s="536"/>
      <c r="C9" s="537"/>
      <c r="D9" s="536"/>
      <c r="E9" s="536"/>
      <c r="F9" s="536"/>
      <c r="G9" s="536"/>
      <c r="H9" s="537"/>
      <c r="I9" s="537"/>
      <c r="J9" s="87"/>
      <c r="K9" s="574"/>
      <c r="L9" s="574"/>
      <c r="M9" s="88"/>
      <c r="N9" s="569" t="s">
        <v>526</v>
      </c>
      <c r="O9" s="565"/>
      <c r="P9" s="84"/>
      <c r="Q9" s="84"/>
      <c r="R9" s="82"/>
    </row>
    <row r="10" spans="1:18" ht="19" thickBot="1" x14ac:dyDescent="0.25">
      <c r="A10" s="538" t="s">
        <v>120</v>
      </c>
      <c r="B10" s="511"/>
      <c r="C10" s="525">
        <f t="shared" ref="C10:C11" si="0">SUM(D10:F10)</f>
        <v>1380500</v>
      </c>
      <c r="D10" s="512">
        <v>1380500</v>
      </c>
      <c r="E10" s="512"/>
      <c r="F10" s="512"/>
      <c r="G10" s="512"/>
      <c r="H10" s="512">
        <f>D10*H8</f>
        <v>510595.87150000001</v>
      </c>
      <c r="I10" s="512"/>
      <c r="J10" s="539"/>
      <c r="K10" s="575"/>
      <c r="L10" s="575"/>
      <c r="M10" s="74"/>
      <c r="N10" s="566"/>
      <c r="O10" s="567"/>
      <c r="P10" s="90"/>
      <c r="Q10" s="90"/>
      <c r="R10" s="89"/>
    </row>
    <row r="11" spans="1:18" ht="19" thickBot="1" x14ac:dyDescent="0.25">
      <c r="A11" s="540" t="s">
        <v>525</v>
      </c>
      <c r="B11" s="518"/>
      <c r="C11" s="525">
        <f t="shared" si="0"/>
        <v>0</v>
      </c>
      <c r="D11" s="517">
        <v>0</v>
      </c>
      <c r="E11" s="517"/>
      <c r="F11" s="517"/>
      <c r="G11" s="517"/>
      <c r="H11" s="556">
        <v>0</v>
      </c>
      <c r="I11" s="517"/>
      <c r="J11" s="541"/>
      <c r="K11" s="575"/>
      <c r="L11" s="575"/>
      <c r="M11" s="74"/>
      <c r="N11" s="75"/>
      <c r="O11" s="90"/>
      <c r="P11" s="90"/>
      <c r="Q11" s="90"/>
      <c r="R11" s="89"/>
    </row>
    <row r="12" spans="1:18" ht="19" thickBot="1" x14ac:dyDescent="0.25">
      <c r="A12" s="523" t="s">
        <v>121</v>
      </c>
      <c r="B12" s="524">
        <v>46022</v>
      </c>
      <c r="C12" s="525">
        <f>SUM(D12:F12)</f>
        <v>1380500</v>
      </c>
      <c r="D12" s="525">
        <f>SUM(D10:D11)</f>
        <v>1380500</v>
      </c>
      <c r="E12" s="525"/>
      <c r="F12" s="525" t="s">
        <v>123</v>
      </c>
      <c r="G12" s="525"/>
      <c r="H12" s="525">
        <f>SUM(H10:H11)</f>
        <v>510595.87150000001</v>
      </c>
      <c r="I12" s="525" t="s">
        <v>124</v>
      </c>
      <c r="J12" s="526"/>
      <c r="K12" s="575"/>
      <c r="L12" s="575"/>
      <c r="M12" s="74"/>
      <c r="N12" s="581">
        <v>27</v>
      </c>
      <c r="O12" s="90"/>
      <c r="P12" s="90"/>
      <c r="Q12" s="90"/>
      <c r="R12" s="89"/>
    </row>
    <row r="13" spans="1:18" ht="18" x14ac:dyDescent="0.2">
      <c r="A13" s="542"/>
      <c r="B13" s="521"/>
      <c r="C13" s="520"/>
      <c r="D13" s="520"/>
      <c r="E13" s="520"/>
      <c r="F13" s="520"/>
      <c r="G13" s="520"/>
      <c r="H13" s="522"/>
      <c r="I13" s="522"/>
      <c r="J13" s="543"/>
      <c r="K13" s="575"/>
      <c r="L13" s="575"/>
      <c r="M13" s="74"/>
      <c r="N13" s="75">
        <v>73</v>
      </c>
      <c r="O13" s="90"/>
      <c r="P13" s="90"/>
      <c r="Q13" s="90"/>
      <c r="R13" s="89"/>
    </row>
    <row r="14" spans="1:18" ht="18" x14ac:dyDescent="0.2">
      <c r="A14" s="538" t="s">
        <v>125</v>
      </c>
      <c r="B14" s="513"/>
      <c r="C14" s="510">
        <f>SUM(D14:E14)</f>
        <v>0</v>
      </c>
      <c r="D14" s="510">
        <v>0</v>
      </c>
      <c r="E14" s="510"/>
      <c r="F14" s="510"/>
      <c r="G14" s="510"/>
      <c r="H14" s="512"/>
      <c r="I14" s="512"/>
      <c r="J14" s="539"/>
      <c r="K14" s="575"/>
      <c r="L14" s="575"/>
      <c r="M14" s="74"/>
      <c r="N14" s="75"/>
      <c r="O14" s="90"/>
      <c r="P14" s="90"/>
      <c r="Q14" s="90"/>
      <c r="R14" s="89"/>
    </row>
    <row r="15" spans="1:18" ht="18" x14ac:dyDescent="0.2">
      <c r="A15" s="538" t="s">
        <v>126</v>
      </c>
      <c r="B15" s="514"/>
      <c r="C15" s="555">
        <f>SUM(D15:F15)</f>
        <v>0</v>
      </c>
      <c r="D15" s="555">
        <v>0</v>
      </c>
      <c r="E15" s="512"/>
      <c r="F15" s="512"/>
      <c r="G15" s="512"/>
      <c r="H15" s="512"/>
      <c r="I15" s="512"/>
      <c r="J15" s="539"/>
      <c r="K15" s="575"/>
      <c r="L15" s="575"/>
      <c r="M15" s="74"/>
      <c r="N15" s="75"/>
      <c r="O15" s="90"/>
      <c r="P15" s="90"/>
      <c r="Q15" s="90"/>
      <c r="R15" s="89"/>
    </row>
    <row r="16" spans="1:18" ht="18" x14ac:dyDescent="0.2">
      <c r="A16" s="538" t="s">
        <v>127</v>
      </c>
      <c r="B16" s="514"/>
      <c r="C16" s="510" t="s">
        <v>122</v>
      </c>
      <c r="D16" s="512"/>
      <c r="E16" s="512"/>
      <c r="F16" s="512" t="s">
        <v>123</v>
      </c>
      <c r="G16" s="512"/>
      <c r="H16" s="512"/>
      <c r="I16" s="512"/>
      <c r="J16" s="539"/>
      <c r="K16" s="575"/>
      <c r="L16" s="575"/>
      <c r="M16" s="74"/>
      <c r="N16" s="75"/>
      <c r="O16" s="90"/>
      <c r="P16" s="90"/>
      <c r="Q16" s="90"/>
      <c r="R16" s="89"/>
    </row>
    <row r="17" spans="1:18" ht="21" x14ac:dyDescent="0.35">
      <c r="A17" s="544" t="s">
        <v>128</v>
      </c>
      <c r="B17" s="514"/>
      <c r="C17" s="510"/>
      <c r="D17" s="512"/>
      <c r="E17" s="512"/>
      <c r="F17" s="512"/>
      <c r="G17" s="512"/>
      <c r="H17" s="512"/>
      <c r="I17" s="512"/>
      <c r="J17" s="539"/>
      <c r="K17" s="575"/>
      <c r="L17" s="575"/>
      <c r="M17" s="74"/>
      <c r="N17" s="75"/>
      <c r="O17" s="90"/>
      <c r="P17" s="90"/>
      <c r="Q17" s="90"/>
      <c r="R17" s="89"/>
    </row>
    <row r="18" spans="1:18" ht="18" x14ac:dyDescent="0.2">
      <c r="A18" s="538" t="s">
        <v>531</v>
      </c>
      <c r="B18" s="514"/>
      <c r="C18" s="510"/>
      <c r="D18" s="512"/>
      <c r="E18" s="512"/>
      <c r="F18" s="512"/>
      <c r="G18" s="512"/>
      <c r="H18" s="564">
        <f>'R.L.I'!H32</f>
        <v>0</v>
      </c>
      <c r="I18" s="512"/>
      <c r="J18" s="539"/>
      <c r="K18" s="575"/>
      <c r="L18" s="575"/>
      <c r="M18" s="74"/>
      <c r="N18" s="75"/>
      <c r="O18" s="90"/>
      <c r="P18" s="90"/>
      <c r="Q18" s="90"/>
      <c r="R18" s="89"/>
    </row>
    <row r="19" spans="1:18" ht="19" thickBot="1" x14ac:dyDescent="0.25">
      <c r="A19" s="545" t="s">
        <v>129</v>
      </c>
      <c r="B19" s="519"/>
      <c r="C19" s="519"/>
      <c r="D19" s="517"/>
      <c r="E19" s="517"/>
      <c r="F19" s="517"/>
      <c r="G19" s="517"/>
      <c r="H19" s="517"/>
      <c r="I19" s="517"/>
      <c r="J19" s="541"/>
      <c r="K19" s="575"/>
      <c r="L19" s="575"/>
      <c r="M19" s="74"/>
      <c r="N19" s="75"/>
      <c r="O19" s="90"/>
      <c r="P19" s="90"/>
      <c r="Q19" s="90"/>
      <c r="R19" s="89"/>
    </row>
    <row r="20" spans="1:18" ht="19" thickBot="1" x14ac:dyDescent="0.25">
      <c r="A20" s="523" t="s">
        <v>121</v>
      </c>
      <c r="B20" s="524">
        <v>46022</v>
      </c>
      <c r="C20" s="525">
        <f>SUM(C15:C19)</f>
        <v>0</v>
      </c>
      <c r="D20" s="525">
        <f>SUM(D12:D19)</f>
        <v>1380500</v>
      </c>
      <c r="E20" s="525">
        <f t="shared" ref="E20:I20" si="1">SUM(E15:E19)</f>
        <v>0</v>
      </c>
      <c r="F20" s="525">
        <f t="shared" si="1"/>
        <v>0</v>
      </c>
      <c r="G20" s="525">
        <f t="shared" si="1"/>
        <v>0</v>
      </c>
      <c r="H20" s="525">
        <f>SUM(H12:H19)</f>
        <v>510595.87150000001</v>
      </c>
      <c r="I20" s="525">
        <f t="shared" si="1"/>
        <v>0</v>
      </c>
      <c r="J20" s="526"/>
      <c r="K20" s="575"/>
      <c r="L20" s="575"/>
      <c r="M20" s="74"/>
      <c r="N20" s="75"/>
      <c r="O20" s="90"/>
      <c r="P20" s="90"/>
      <c r="Q20" s="90"/>
      <c r="R20" s="89"/>
    </row>
    <row r="21" spans="1:18" ht="18" x14ac:dyDescent="0.2">
      <c r="A21" s="542"/>
      <c r="B21" s="527"/>
      <c r="C21" s="520"/>
      <c r="D21" s="520"/>
      <c r="E21" s="520"/>
      <c r="F21" s="520"/>
      <c r="G21" s="520"/>
      <c r="H21" s="522"/>
      <c r="I21" s="522"/>
      <c r="J21" s="543"/>
      <c r="K21" s="575"/>
      <c r="L21" s="575"/>
      <c r="M21" s="74"/>
      <c r="N21" s="75"/>
      <c r="O21" s="90"/>
      <c r="P21" s="90"/>
      <c r="Q21" s="90"/>
      <c r="R21" s="89"/>
    </row>
    <row r="22" spans="1:18" ht="22" thickBot="1" x14ac:dyDescent="0.4">
      <c r="A22" s="546" t="s">
        <v>130</v>
      </c>
      <c r="B22" s="528"/>
      <c r="C22" s="519"/>
      <c r="D22" s="517"/>
      <c r="E22" s="517"/>
      <c r="F22" s="517"/>
      <c r="G22" s="517"/>
      <c r="H22" s="517"/>
      <c r="I22" s="517"/>
      <c r="J22" s="541"/>
      <c r="K22" s="575"/>
      <c r="L22" s="575"/>
      <c r="M22" s="74"/>
      <c r="N22" s="75"/>
      <c r="O22" s="90"/>
      <c r="P22" s="90"/>
      <c r="Q22" s="90"/>
      <c r="R22" s="89"/>
    </row>
    <row r="23" spans="1:18" ht="19" thickBot="1" x14ac:dyDescent="0.25">
      <c r="A23" s="523" t="s">
        <v>131</v>
      </c>
      <c r="B23" s="529" t="s">
        <v>524</v>
      </c>
      <c r="C23" s="557">
        <f>SUM(D23:F23)</f>
        <v>0</v>
      </c>
      <c r="D23" s="557">
        <f>D43</f>
        <v>0</v>
      </c>
      <c r="E23" s="532"/>
      <c r="F23" s="532"/>
      <c r="G23" s="532">
        <f>-G17</f>
        <v>0</v>
      </c>
      <c r="H23" s="557">
        <f>D23*H8</f>
        <v>0</v>
      </c>
      <c r="I23" s="530"/>
      <c r="J23" s="531"/>
      <c r="K23" s="576"/>
      <c r="L23" s="576"/>
      <c r="M23" s="74"/>
      <c r="N23" s="75"/>
      <c r="O23" s="90"/>
      <c r="P23" s="90"/>
      <c r="Q23" s="90"/>
      <c r="R23" s="89"/>
    </row>
    <row r="24" spans="1:18" ht="18" x14ac:dyDescent="0.2">
      <c r="A24" s="542"/>
      <c r="B24" s="522"/>
      <c r="C24" s="520"/>
      <c r="D24" s="522" t="s">
        <v>67</v>
      </c>
      <c r="E24" s="522"/>
      <c r="F24" s="522"/>
      <c r="G24" s="522"/>
      <c r="H24" s="522"/>
      <c r="I24" s="522"/>
      <c r="J24" s="547"/>
      <c r="K24" s="576"/>
      <c r="L24" s="576"/>
      <c r="M24" s="74"/>
      <c r="N24" s="75"/>
      <c r="O24" s="90"/>
      <c r="P24" s="90"/>
      <c r="Q24" s="90"/>
      <c r="R24" s="89"/>
    </row>
    <row r="25" spans="1:18" ht="18" x14ac:dyDescent="0.2">
      <c r="A25" s="538"/>
      <c r="B25" s="512"/>
      <c r="C25" s="510"/>
      <c r="D25" s="512"/>
      <c r="E25" s="512"/>
      <c r="F25" s="512"/>
      <c r="G25" s="512"/>
      <c r="H25" s="512"/>
      <c r="I25" s="512"/>
      <c r="J25" s="548"/>
      <c r="K25" s="576"/>
      <c r="L25" s="576"/>
      <c r="M25" s="74"/>
      <c r="N25" s="75"/>
      <c r="O25" s="90"/>
      <c r="P25" s="90"/>
      <c r="Q25" s="90"/>
      <c r="R25" s="89"/>
    </row>
    <row r="26" spans="1:18" ht="18" x14ac:dyDescent="0.2">
      <c r="A26" s="549" t="s">
        <v>132</v>
      </c>
      <c r="B26" s="516"/>
      <c r="C26" s="510"/>
      <c r="D26" s="512"/>
      <c r="E26" s="512"/>
      <c r="F26" s="512"/>
      <c r="G26" s="512"/>
      <c r="H26" s="515"/>
      <c r="I26" s="515"/>
      <c r="J26" s="548"/>
      <c r="K26" s="576"/>
      <c r="L26" s="576"/>
      <c r="M26" s="74"/>
      <c r="N26" s="91"/>
      <c r="O26" s="92"/>
      <c r="P26" s="92"/>
      <c r="Q26" s="92"/>
      <c r="R26" s="70"/>
    </row>
    <row r="27" spans="1:18" ht="18" x14ac:dyDescent="0.2">
      <c r="A27" s="550" t="s">
        <v>133</v>
      </c>
      <c r="B27" s="511">
        <v>45960</v>
      </c>
      <c r="C27" s="555">
        <f>-'R.L.I'!H8</f>
        <v>0</v>
      </c>
      <c r="D27" s="512"/>
      <c r="E27" s="512"/>
      <c r="F27" s="512"/>
      <c r="G27" s="512"/>
      <c r="H27" s="558">
        <f>C27*H8</f>
        <v>0</v>
      </c>
      <c r="I27" s="515"/>
      <c r="J27" s="548"/>
      <c r="K27" s="576"/>
      <c r="L27" s="576"/>
      <c r="M27" s="74"/>
      <c r="N27" s="74"/>
      <c r="O27" s="92"/>
      <c r="P27" s="92"/>
      <c r="Q27" s="92"/>
      <c r="R27" s="70"/>
    </row>
    <row r="28" spans="1:18" ht="19" thickBot="1" x14ac:dyDescent="0.25">
      <c r="A28" s="551"/>
      <c r="B28" s="517"/>
      <c r="C28" s="519"/>
      <c r="D28" s="517"/>
      <c r="E28" s="517"/>
      <c r="F28" s="517"/>
      <c r="G28" s="517"/>
      <c r="H28" s="517"/>
      <c r="I28" s="517"/>
      <c r="J28" s="552"/>
      <c r="K28" s="576"/>
      <c r="L28" s="576"/>
      <c r="M28" s="74"/>
      <c r="N28" s="75"/>
      <c r="O28" s="75"/>
      <c r="P28" s="75"/>
      <c r="Q28" s="75"/>
      <c r="R28" s="63"/>
    </row>
    <row r="29" spans="1:18" ht="19" thickBot="1" x14ac:dyDescent="0.25">
      <c r="A29" s="533" t="s">
        <v>134</v>
      </c>
      <c r="B29" s="534"/>
      <c r="C29" s="534">
        <f>SUM(C20:C28)</f>
        <v>0</v>
      </c>
      <c r="D29" s="534">
        <f>SUM(D20:D28)</f>
        <v>1380500</v>
      </c>
      <c r="E29" s="534">
        <f t="shared" ref="E29:G29" si="2">SUM(E20:E28)</f>
        <v>0</v>
      </c>
      <c r="F29" s="534">
        <f t="shared" si="2"/>
        <v>0</v>
      </c>
      <c r="G29" s="534">
        <f t="shared" si="2"/>
        <v>0</v>
      </c>
      <c r="H29" s="534">
        <f>SUM(H20:H28)</f>
        <v>510595.87150000001</v>
      </c>
      <c r="I29" s="534" t="s">
        <v>124</v>
      </c>
      <c r="J29" s="535"/>
      <c r="K29" s="577"/>
      <c r="L29" s="577"/>
      <c r="M29" s="74"/>
      <c r="N29" s="93"/>
      <c r="O29" s="93"/>
      <c r="P29" s="93"/>
      <c r="Q29" s="93"/>
      <c r="R29" s="93"/>
    </row>
    <row r="30" spans="1:18" ht="18" x14ac:dyDescent="0.2">
      <c r="A30" s="70"/>
      <c r="B30" s="70"/>
      <c r="C30" s="94"/>
      <c r="D30" s="70"/>
      <c r="E30" s="70"/>
      <c r="F30" s="70"/>
      <c r="G30" s="70"/>
      <c r="H30" s="70"/>
      <c r="I30" s="70"/>
      <c r="J30" s="63"/>
      <c r="K30" s="572"/>
      <c r="L30" s="572"/>
      <c r="M30" s="74"/>
      <c r="N30" s="75"/>
      <c r="O30" s="75"/>
      <c r="P30" s="75"/>
      <c r="Q30" s="75"/>
      <c r="R30" s="63"/>
    </row>
    <row r="31" spans="1:18" ht="18" x14ac:dyDescent="0.2">
      <c r="A31" s="70"/>
      <c r="B31" s="70"/>
      <c r="C31" s="94"/>
      <c r="D31" s="70"/>
      <c r="E31" s="70"/>
      <c r="F31" s="70"/>
      <c r="G31" s="70"/>
      <c r="H31" s="70"/>
      <c r="I31" s="70"/>
      <c r="J31" s="63"/>
      <c r="K31" s="572"/>
      <c r="L31" s="572"/>
      <c r="M31" s="74"/>
      <c r="N31" s="75"/>
      <c r="O31" s="75"/>
      <c r="P31" s="75"/>
      <c r="Q31" s="75"/>
      <c r="R31" s="63"/>
    </row>
    <row r="32" spans="1:18" ht="18" x14ac:dyDescent="0.2">
      <c r="A32" s="585" t="s">
        <v>135</v>
      </c>
      <c r="B32" s="70"/>
      <c r="C32" s="70"/>
      <c r="D32" s="70"/>
      <c r="E32" s="70"/>
      <c r="F32" s="70"/>
      <c r="G32" s="70"/>
      <c r="H32" s="70"/>
      <c r="I32" s="70"/>
      <c r="J32" s="70"/>
      <c r="K32" s="506"/>
      <c r="L32" s="506"/>
      <c r="M32" s="95"/>
      <c r="N32" s="76"/>
      <c r="O32" s="76"/>
      <c r="P32" s="76"/>
      <c r="Q32" s="76"/>
      <c r="R32" s="70"/>
    </row>
    <row r="33" spans="1:18" ht="18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506"/>
      <c r="L33" s="506"/>
      <c r="M33" s="95"/>
      <c r="N33" s="76"/>
      <c r="O33" s="76"/>
      <c r="P33" s="76"/>
      <c r="Q33" s="76"/>
      <c r="R33" s="70"/>
    </row>
    <row r="34" spans="1:18" ht="21" thickBot="1" x14ac:dyDescent="0.25">
      <c r="A34" s="96" t="s">
        <v>136</v>
      </c>
      <c r="B34" s="97"/>
      <c r="C34" s="97"/>
      <c r="D34" s="98">
        <v>45657</v>
      </c>
      <c r="E34" s="99"/>
      <c r="F34" s="2"/>
      <c r="G34" s="2"/>
      <c r="H34" s="2"/>
      <c r="I34" s="2"/>
      <c r="J34" s="2"/>
      <c r="M34" s="2"/>
      <c r="N34" s="105"/>
      <c r="O34" s="105"/>
      <c r="P34" s="76"/>
      <c r="Q34" s="76"/>
      <c r="R34" s="70"/>
    </row>
    <row r="35" spans="1:18" ht="21" thickTop="1" x14ac:dyDescent="0.2">
      <c r="A35" s="100"/>
      <c r="B35" s="70"/>
      <c r="C35" s="70"/>
      <c r="D35" s="101"/>
      <c r="E35" s="81"/>
      <c r="F35" s="2"/>
      <c r="G35" s="2"/>
      <c r="H35" s="2"/>
      <c r="I35" s="2"/>
      <c r="J35" s="2"/>
      <c r="M35" s="2"/>
      <c r="N35" s="105"/>
      <c r="O35" s="105"/>
      <c r="P35" s="76"/>
      <c r="Q35" s="76"/>
      <c r="R35" s="70"/>
    </row>
    <row r="36" spans="1:18" ht="20" x14ac:dyDescent="0.2">
      <c r="A36" s="102" t="s">
        <v>516</v>
      </c>
      <c r="B36" s="70"/>
      <c r="C36" s="70" t="s">
        <v>137</v>
      </c>
      <c r="D36" s="101">
        <f>'C.P.T.'!D28</f>
        <v>-14890150</v>
      </c>
      <c r="E36" s="81"/>
      <c r="F36" s="2"/>
      <c r="G36" s="2"/>
      <c r="H36" s="2"/>
      <c r="I36" s="2"/>
      <c r="J36" s="2"/>
      <c r="M36" s="2"/>
      <c r="N36" s="105"/>
      <c r="O36" s="105"/>
      <c r="P36" s="76"/>
      <c r="Q36" s="76"/>
      <c r="R36" s="70"/>
    </row>
    <row r="37" spans="1:18" ht="20" x14ac:dyDescent="0.2">
      <c r="A37" s="102" t="s">
        <v>516</v>
      </c>
      <c r="B37" s="70"/>
      <c r="C37" s="70" t="s">
        <v>138</v>
      </c>
      <c r="D37" s="101"/>
      <c r="E37" s="81"/>
      <c r="F37" s="2"/>
      <c r="G37" s="2"/>
      <c r="H37" s="2"/>
      <c r="I37" s="2"/>
      <c r="J37" s="2"/>
      <c r="M37" s="2"/>
      <c r="N37" s="105"/>
      <c r="O37" s="105"/>
      <c r="P37" s="105"/>
      <c r="Q37" s="76"/>
      <c r="R37" s="70"/>
    </row>
    <row r="38" spans="1:18" ht="20" x14ac:dyDescent="0.2">
      <c r="A38" s="103" t="s">
        <v>96</v>
      </c>
      <c r="B38" s="70"/>
      <c r="C38" s="70"/>
      <c r="D38" s="101"/>
      <c r="E38" s="81"/>
      <c r="F38" s="2"/>
      <c r="G38" s="2"/>
      <c r="H38" s="2"/>
      <c r="I38" s="2"/>
      <c r="J38" s="2"/>
      <c r="M38" s="2"/>
      <c r="N38" s="501"/>
      <c r="O38" s="105"/>
      <c r="P38" s="105"/>
      <c r="Q38" s="76"/>
      <c r="R38" s="70"/>
    </row>
    <row r="39" spans="1:18" ht="20" x14ac:dyDescent="0.2">
      <c r="A39" s="102" t="s">
        <v>139</v>
      </c>
      <c r="B39" s="70"/>
      <c r="C39" s="70"/>
      <c r="D39" s="499">
        <f>-200496795</f>
        <v>-200496795</v>
      </c>
      <c r="E39" s="81"/>
      <c r="F39" s="2"/>
      <c r="G39" s="2"/>
      <c r="H39" s="2"/>
      <c r="I39" s="2"/>
      <c r="J39" s="2"/>
      <c r="M39" s="2"/>
      <c r="N39" s="501"/>
      <c r="O39" s="105"/>
      <c r="P39" s="105"/>
      <c r="Q39" s="76"/>
      <c r="R39" s="70"/>
    </row>
    <row r="40" spans="1:18" ht="20" x14ac:dyDescent="0.2">
      <c r="A40" s="102" t="s">
        <v>140</v>
      </c>
      <c r="B40" s="70" t="s">
        <v>118</v>
      </c>
      <c r="C40" s="70" t="s">
        <v>141</v>
      </c>
      <c r="D40" s="101"/>
      <c r="E40" s="81"/>
      <c r="F40" s="2"/>
      <c r="G40" s="2"/>
      <c r="H40" s="2"/>
      <c r="I40" s="2"/>
      <c r="J40" s="2"/>
      <c r="M40" s="2"/>
      <c r="N40" s="502"/>
      <c r="O40" s="105"/>
      <c r="P40" s="105"/>
      <c r="Q40" s="76"/>
      <c r="R40" s="70"/>
    </row>
    <row r="41" spans="1:18" ht="20" x14ac:dyDescent="0.2">
      <c r="A41" s="102" t="s">
        <v>140</v>
      </c>
      <c r="B41" s="70" t="s">
        <v>142</v>
      </c>
      <c r="C41" s="70"/>
      <c r="D41" s="101"/>
      <c r="E41" s="81"/>
      <c r="F41" s="2"/>
      <c r="G41" s="2"/>
      <c r="H41" s="2"/>
      <c r="I41" s="2"/>
      <c r="J41" s="2"/>
      <c r="M41" s="2"/>
      <c r="N41" s="105"/>
      <c r="O41" s="105"/>
      <c r="P41" s="105"/>
      <c r="Q41" s="76"/>
      <c r="R41" s="70"/>
    </row>
    <row r="42" spans="1:18" ht="20" x14ac:dyDescent="0.2">
      <c r="A42" s="103" t="s">
        <v>94</v>
      </c>
      <c r="B42" s="70"/>
      <c r="C42" s="70"/>
      <c r="D42" s="101"/>
      <c r="E42" s="81"/>
      <c r="F42" s="2"/>
      <c r="G42" s="2"/>
      <c r="H42" s="2"/>
      <c r="I42" s="2"/>
      <c r="J42" s="2"/>
      <c r="M42" s="2"/>
      <c r="N42" s="105"/>
      <c r="O42" s="105"/>
      <c r="P42" s="105"/>
      <c r="Q42" s="76"/>
      <c r="R42" s="70"/>
    </row>
    <row r="43" spans="1:18" ht="20" x14ac:dyDescent="0.2">
      <c r="A43" s="102" t="s">
        <v>143</v>
      </c>
      <c r="B43" s="70"/>
      <c r="C43" s="70"/>
      <c r="D43" s="101">
        <v>0</v>
      </c>
      <c r="E43" s="81"/>
      <c r="F43" s="2"/>
      <c r="G43" s="2"/>
      <c r="H43" s="2"/>
      <c r="I43" s="2"/>
      <c r="J43" s="2"/>
      <c r="M43" s="2"/>
      <c r="N43" s="105"/>
      <c r="O43" s="105"/>
      <c r="P43" s="105"/>
      <c r="Q43" s="76"/>
      <c r="R43" s="70"/>
    </row>
    <row r="44" spans="1:18" ht="20" x14ac:dyDescent="0.2">
      <c r="A44" s="104" t="s">
        <v>144</v>
      </c>
      <c r="B44" s="70"/>
      <c r="C44" s="70"/>
      <c r="D44" s="101"/>
      <c r="E44" s="81"/>
      <c r="F44" s="2"/>
      <c r="G44" s="2"/>
      <c r="H44" s="2"/>
      <c r="I44" s="2"/>
      <c r="J44" s="2"/>
      <c r="M44" s="2"/>
      <c r="N44" s="105"/>
      <c r="O44" s="105"/>
      <c r="P44" s="105"/>
      <c r="Q44" s="76"/>
      <c r="R44" s="70"/>
    </row>
    <row r="45" spans="1:18" ht="20" x14ac:dyDescent="0.2">
      <c r="A45" s="102"/>
      <c r="B45" s="70"/>
      <c r="C45" s="70"/>
      <c r="D45" s="101"/>
      <c r="E45" s="81"/>
      <c r="F45" s="2"/>
      <c r="G45" s="2"/>
      <c r="H45" s="2"/>
      <c r="I45" s="2"/>
      <c r="J45" s="2"/>
      <c r="M45" s="2"/>
      <c r="N45" s="503"/>
      <c r="O45" s="105"/>
      <c r="P45" s="105"/>
      <c r="Q45" s="76"/>
      <c r="R45" s="70"/>
    </row>
    <row r="46" spans="1:18" ht="21" thickBot="1" x14ac:dyDescent="0.25">
      <c r="A46" s="582" t="s">
        <v>145</v>
      </c>
      <c r="B46" s="583"/>
      <c r="C46" s="583"/>
      <c r="D46" s="584">
        <f>SUM(D36:D45)</f>
        <v>-215386945</v>
      </c>
      <c r="E46" s="81"/>
      <c r="F46" s="2"/>
      <c r="G46" s="2"/>
      <c r="H46" s="2"/>
      <c r="I46" s="2"/>
      <c r="J46" s="2"/>
      <c r="M46" s="2"/>
      <c r="N46" s="105"/>
      <c r="O46" s="105"/>
      <c r="P46" s="105"/>
      <c r="Q46" s="76"/>
      <c r="R46" s="70"/>
    </row>
    <row r="47" spans="1:18" ht="19" thickTop="1" x14ac:dyDescent="0.2">
      <c r="A47" s="70"/>
      <c r="B47" s="70"/>
      <c r="C47" s="70"/>
      <c r="D47" s="70">
        <v>0</v>
      </c>
      <c r="E47" s="70"/>
      <c r="F47" s="2"/>
      <c r="G47" s="2"/>
      <c r="H47" s="2"/>
      <c r="I47" s="2"/>
      <c r="J47" s="2"/>
      <c r="M47" s="2"/>
      <c r="N47" s="105"/>
      <c r="O47" s="105"/>
      <c r="P47" s="105"/>
      <c r="Q47" s="76"/>
      <c r="R47" s="70"/>
    </row>
    <row r="48" spans="1:18" ht="18" x14ac:dyDescent="0.2">
      <c r="A48" s="70"/>
      <c r="B48" s="70"/>
      <c r="C48" s="70"/>
      <c r="D48" s="70"/>
      <c r="E48" s="70"/>
      <c r="F48" s="2"/>
      <c r="G48" s="2"/>
      <c r="H48" s="2"/>
      <c r="I48" s="2"/>
      <c r="J48" s="2"/>
      <c r="M48" s="2"/>
      <c r="N48" s="501"/>
      <c r="O48" s="105"/>
      <c r="P48" s="105"/>
      <c r="Q48" s="76"/>
      <c r="R48" s="70"/>
    </row>
    <row r="49" spans="1:18" ht="18" x14ac:dyDescent="0.2">
      <c r="A49" s="70"/>
      <c r="B49" s="70"/>
      <c r="C49" s="70"/>
      <c r="D49" s="498"/>
      <c r="E49" s="70"/>
      <c r="F49" s="481"/>
      <c r="G49" s="481"/>
      <c r="H49" s="481"/>
      <c r="I49" s="482"/>
      <c r="J49" s="483"/>
      <c r="K49" s="483"/>
      <c r="L49" s="483"/>
      <c r="M49" s="483"/>
      <c r="N49" s="501"/>
      <c r="O49" s="501"/>
      <c r="P49" s="105"/>
      <c r="Q49" s="76"/>
      <c r="R49" s="70"/>
    </row>
    <row r="50" spans="1:18" ht="18" x14ac:dyDescent="0.2">
      <c r="A50" s="70"/>
      <c r="B50" s="70"/>
      <c r="C50" s="70"/>
      <c r="D50" s="498"/>
      <c r="E50" s="70"/>
      <c r="F50" s="504"/>
      <c r="G50" s="504"/>
      <c r="H50" s="504"/>
      <c r="I50" s="482"/>
      <c r="J50" s="505"/>
      <c r="K50" s="505"/>
      <c r="L50" s="505"/>
      <c r="M50" s="483"/>
      <c r="N50" s="502"/>
      <c r="O50" s="502"/>
      <c r="P50" s="105"/>
      <c r="Q50" s="76"/>
      <c r="R50" s="70"/>
    </row>
    <row r="51" spans="1:18" ht="18" x14ac:dyDescent="0.2">
      <c r="A51" s="70"/>
      <c r="B51" s="70"/>
      <c r="C51" s="70"/>
      <c r="D51" s="70"/>
      <c r="E51" s="70"/>
      <c r="F51" s="481"/>
      <c r="G51" s="481"/>
      <c r="H51" s="481"/>
      <c r="I51" s="482"/>
      <c r="J51" s="483"/>
      <c r="K51" s="483"/>
      <c r="L51" s="483"/>
      <c r="M51" s="483"/>
      <c r="N51" s="105"/>
      <c r="O51" s="105"/>
      <c r="P51" s="105"/>
      <c r="Q51" s="76"/>
      <c r="R51" s="70"/>
    </row>
    <row r="52" spans="1:18" ht="18" x14ac:dyDescent="0.2">
      <c r="A52" s="70"/>
      <c r="B52" s="70"/>
      <c r="C52" s="70"/>
      <c r="D52" s="70"/>
      <c r="E52" s="70"/>
      <c r="F52" s="506"/>
      <c r="G52" s="506"/>
      <c r="H52" s="506"/>
      <c r="I52" s="506"/>
      <c r="J52" s="506"/>
      <c r="K52" s="506"/>
      <c r="L52" s="506"/>
      <c r="M52" s="507"/>
      <c r="N52" s="105"/>
      <c r="O52" s="105"/>
      <c r="P52" s="105"/>
      <c r="Q52" s="76"/>
      <c r="R52" s="70"/>
    </row>
    <row r="53" spans="1:18" ht="18" x14ac:dyDescent="0.2">
      <c r="A53" s="70"/>
      <c r="B53" s="70"/>
      <c r="C53" s="70"/>
      <c r="D53" s="70"/>
      <c r="E53" s="70"/>
      <c r="F53" s="506"/>
      <c r="G53" s="506"/>
      <c r="H53" s="508"/>
      <c r="I53" s="508"/>
      <c r="J53" s="508"/>
      <c r="K53" s="508"/>
      <c r="L53" s="508"/>
      <c r="M53" s="507"/>
      <c r="N53" s="509"/>
      <c r="O53" s="105"/>
      <c r="P53" s="105"/>
      <c r="Q53" s="76"/>
      <c r="R53" s="70"/>
    </row>
    <row r="54" spans="1:18" ht="18" x14ac:dyDescent="0.2">
      <c r="A54" s="480" t="s">
        <v>517</v>
      </c>
      <c r="B54" s="481"/>
      <c r="C54" s="481"/>
      <c r="D54" s="482"/>
      <c r="E54" s="483"/>
      <c r="F54" s="483"/>
      <c r="G54" s="506"/>
      <c r="H54" s="506"/>
      <c r="I54" s="506"/>
      <c r="J54" s="506"/>
      <c r="K54" s="506"/>
      <c r="L54" s="506"/>
      <c r="M54" s="507"/>
      <c r="N54" s="105"/>
      <c r="O54" s="105"/>
      <c r="P54" s="105"/>
      <c r="Q54" s="76"/>
      <c r="R54" s="70"/>
    </row>
    <row r="55" spans="1:18" ht="18" x14ac:dyDescent="0.2">
      <c r="A55" s="484" t="s">
        <v>139</v>
      </c>
      <c r="B55" s="484"/>
      <c r="C55" s="484"/>
      <c r="D55" s="485"/>
      <c r="E55" s="486"/>
      <c r="F55" s="483"/>
      <c r="G55" s="506"/>
      <c r="H55" s="506"/>
      <c r="I55" s="506"/>
      <c r="J55" s="506"/>
      <c r="K55" s="506"/>
      <c r="L55" s="506"/>
      <c r="M55" s="507"/>
      <c r="N55" s="105"/>
      <c r="O55" s="105"/>
      <c r="P55" s="105"/>
      <c r="Q55" s="76"/>
      <c r="R55" s="70"/>
    </row>
    <row r="56" spans="1:18" ht="19" thickBot="1" x14ac:dyDescent="0.25">
      <c r="A56" s="487">
        <v>45658</v>
      </c>
      <c r="B56" s="487"/>
      <c r="C56" s="488" t="s">
        <v>523</v>
      </c>
      <c r="D56" s="489"/>
      <c r="E56" s="487">
        <v>46022</v>
      </c>
      <c r="F56" s="483"/>
      <c r="G56" s="506"/>
      <c r="H56" s="506"/>
      <c r="I56" s="506"/>
      <c r="J56" s="506"/>
      <c r="K56" s="506"/>
      <c r="L56" s="506"/>
      <c r="M56" s="507"/>
      <c r="N56" s="105"/>
      <c r="O56" s="105"/>
      <c r="P56" s="76"/>
      <c r="Q56" s="76"/>
      <c r="R56" s="70"/>
    </row>
    <row r="57" spans="1:18" ht="19" thickTop="1" x14ac:dyDescent="0.2">
      <c r="A57" s="490">
        <f>14400000</f>
        <v>14400000</v>
      </c>
      <c r="B57" s="490"/>
      <c r="C57" s="500">
        <v>1.1339999999999999</v>
      </c>
      <c r="D57" s="482"/>
      <c r="E57" s="490">
        <f>A57*C57</f>
        <v>16329599.999999998</v>
      </c>
      <c r="F57" s="483"/>
      <c r="G57" s="70"/>
      <c r="H57" s="70"/>
      <c r="I57" s="70"/>
      <c r="J57" s="70"/>
      <c r="K57" s="506"/>
      <c r="L57" s="506"/>
      <c r="M57" s="95"/>
      <c r="N57" s="76"/>
      <c r="O57" s="76"/>
      <c r="P57" s="76"/>
      <c r="Q57" s="76"/>
      <c r="R57" s="70"/>
    </row>
    <row r="58" spans="1:18" ht="18" x14ac:dyDescent="0.2">
      <c r="A58" s="481"/>
      <c r="B58" s="481"/>
      <c r="C58" s="481"/>
      <c r="D58" s="482"/>
      <c r="E58" s="483"/>
      <c r="F58" s="483"/>
      <c r="G58" s="70"/>
      <c r="H58" s="70"/>
      <c r="I58" s="70"/>
      <c r="J58" s="70"/>
      <c r="K58" s="506"/>
      <c r="L58" s="506"/>
      <c r="M58" s="95"/>
      <c r="N58" s="76"/>
      <c r="O58" s="76"/>
      <c r="P58" s="76"/>
      <c r="Q58" s="76"/>
      <c r="R58" s="70"/>
    </row>
    <row r="59" spans="1:18" ht="18" x14ac:dyDescent="0.2">
      <c r="A59" s="491" t="s">
        <v>518</v>
      </c>
      <c r="B59" s="492"/>
      <c r="C59" s="492"/>
      <c r="D59" s="493"/>
      <c r="E59" s="494"/>
      <c r="F59" s="494"/>
      <c r="G59" s="70"/>
      <c r="H59" s="70"/>
      <c r="I59" s="70"/>
      <c r="J59" s="70"/>
      <c r="K59" s="506"/>
      <c r="L59" s="506"/>
      <c r="M59" s="95"/>
      <c r="N59" s="76"/>
      <c r="O59" s="76"/>
      <c r="P59" s="76"/>
      <c r="Q59" s="76"/>
      <c r="R59" s="70"/>
    </row>
    <row r="60" spans="1:18" ht="18" x14ac:dyDescent="0.2">
      <c r="A60" s="481"/>
      <c r="B60" s="481"/>
      <c r="C60" s="481"/>
      <c r="D60" s="482"/>
      <c r="E60" s="483" t="s">
        <v>519</v>
      </c>
      <c r="F60" s="483"/>
      <c r="G60" s="70"/>
      <c r="H60" s="70"/>
      <c r="I60" s="70"/>
      <c r="J60" s="70"/>
      <c r="K60" s="506"/>
      <c r="L60" s="506"/>
      <c r="M60" s="95"/>
      <c r="N60" s="76"/>
      <c r="O60" s="76"/>
      <c r="P60" s="76"/>
      <c r="Q60" s="76"/>
      <c r="R60" s="70"/>
    </row>
    <row r="61" spans="1:18" ht="18" x14ac:dyDescent="0.2">
      <c r="A61" s="481" t="s">
        <v>520</v>
      </c>
      <c r="B61" s="484"/>
      <c r="C61" s="495"/>
      <c r="D61" s="482"/>
      <c r="E61" s="483"/>
      <c r="F61" s="483"/>
      <c r="G61" s="70"/>
      <c r="H61" s="70"/>
      <c r="I61" s="70"/>
      <c r="J61" s="70"/>
      <c r="K61" s="506"/>
      <c r="L61" s="506"/>
      <c r="M61" s="95"/>
      <c r="N61" s="76"/>
      <c r="O61" s="76"/>
      <c r="P61" s="76"/>
      <c r="Q61" s="76"/>
      <c r="R61" s="70"/>
    </row>
    <row r="62" spans="1:18" ht="18" x14ac:dyDescent="0.2">
      <c r="A62" s="481"/>
      <c r="B62" s="481"/>
      <c r="C62" s="495"/>
      <c r="D62" s="482"/>
      <c r="E62" s="496"/>
      <c r="F62" s="483"/>
      <c r="G62" s="70"/>
      <c r="H62" s="70"/>
      <c r="I62" s="70"/>
      <c r="J62" s="70"/>
      <c r="K62" s="506"/>
      <c r="L62" s="506"/>
      <c r="M62" s="95"/>
      <c r="N62" s="76"/>
      <c r="O62" s="76"/>
      <c r="P62" s="76"/>
      <c r="Q62" s="76"/>
      <c r="R62" s="70"/>
    </row>
    <row r="63" spans="1:18" ht="18" x14ac:dyDescent="0.2">
      <c r="A63" s="481"/>
      <c r="B63" s="481"/>
      <c r="C63" s="481"/>
      <c r="D63" s="482"/>
      <c r="E63" s="483"/>
      <c r="F63" s="483"/>
      <c r="G63" s="70"/>
      <c r="H63" s="70"/>
      <c r="I63" s="70"/>
      <c r="J63" s="70"/>
      <c r="K63" s="506"/>
      <c r="L63" s="506"/>
      <c r="M63" s="95"/>
      <c r="N63" s="76"/>
      <c r="O63" s="76"/>
      <c r="P63" s="76"/>
      <c r="Q63" s="76"/>
      <c r="R63" s="70"/>
    </row>
    <row r="64" spans="1:18" ht="18" x14ac:dyDescent="0.2">
      <c r="A64" s="480" t="s">
        <v>517</v>
      </c>
      <c r="B64" s="481"/>
      <c r="C64" s="481"/>
      <c r="D64" s="482"/>
      <c r="E64" s="483"/>
      <c r="F64" s="483"/>
    </row>
    <row r="65" spans="1:6" ht="18" x14ac:dyDescent="0.2">
      <c r="A65" s="484" t="s">
        <v>139</v>
      </c>
      <c r="B65" s="484"/>
      <c r="C65" s="484"/>
      <c r="D65" s="485"/>
      <c r="E65" s="486"/>
      <c r="F65" s="483"/>
    </row>
    <row r="66" spans="1:6" ht="19" thickBot="1" x14ac:dyDescent="0.25">
      <c r="A66" s="487">
        <f>B61</f>
        <v>0</v>
      </c>
      <c r="B66" s="487"/>
      <c r="C66" s="488" t="s">
        <v>521</v>
      </c>
      <c r="D66" s="489"/>
      <c r="E66" s="487" t="s">
        <v>522</v>
      </c>
      <c r="F66" s="487">
        <v>45291</v>
      </c>
    </row>
    <row r="67" spans="1:6" ht="19" thickTop="1" x14ac:dyDescent="0.2">
      <c r="A67" s="490"/>
      <c r="B67" s="490"/>
      <c r="C67" s="497">
        <f>E62</f>
        <v>0</v>
      </c>
      <c r="D67" s="482"/>
      <c r="E67" s="490">
        <f>A67*C67</f>
        <v>0</v>
      </c>
      <c r="F67" s="490">
        <f>E67+A67</f>
        <v>0</v>
      </c>
    </row>
    <row r="68" spans="1:6" ht="18" x14ac:dyDescent="0.2">
      <c r="A68" s="481"/>
      <c r="B68" s="481"/>
      <c r="C68" s="481"/>
      <c r="D68" s="482"/>
      <c r="E68" s="483"/>
      <c r="F68" s="483"/>
    </row>
  </sheetData>
  <mergeCells count="8">
    <mergeCell ref="A1:J1"/>
    <mergeCell ref="A2:J2"/>
    <mergeCell ref="A3:J3"/>
    <mergeCell ref="A6:B8"/>
    <mergeCell ref="C6:C8"/>
    <mergeCell ref="D6:D8"/>
    <mergeCell ref="E6:E8"/>
    <mergeCell ref="J6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F6FC-A509-874A-882D-281B886B5FB8}">
  <sheetPr>
    <tabColor theme="4" tint="0.59999389629810485"/>
  </sheetPr>
  <dimension ref="A1:I41"/>
  <sheetViews>
    <sheetView topLeftCell="A27" zoomScale="110" zoomScaleNormal="110" workbookViewId="0">
      <selection activeCell="G12" sqref="G12"/>
    </sheetView>
  </sheetViews>
  <sheetFormatPr baseColWidth="10" defaultRowHeight="16" x14ac:dyDescent="0.2"/>
  <cols>
    <col min="1" max="1" width="8.5" customWidth="1"/>
    <col min="2" max="2" width="94.6640625" customWidth="1"/>
    <col min="3" max="3" width="7.33203125" customWidth="1"/>
    <col min="4" max="4" width="30.6640625" style="1112" customWidth="1"/>
    <col min="5" max="5" width="4.6640625" customWidth="1"/>
    <col min="7" max="7" width="22.33203125" bestFit="1" customWidth="1"/>
    <col min="8" max="8" width="11.5" bestFit="1" customWidth="1"/>
    <col min="9" max="9" width="11.6640625" bestFit="1" customWidth="1"/>
  </cols>
  <sheetData>
    <row r="1" spans="1:7" ht="17" thickTop="1" x14ac:dyDescent="0.2">
      <c r="A1" s="696" t="s">
        <v>16</v>
      </c>
      <c r="B1" s="697"/>
      <c r="C1" s="697"/>
      <c r="D1" s="697"/>
      <c r="E1" s="698"/>
    </row>
    <row r="2" spans="1:7" ht="17" thickBot="1" x14ac:dyDescent="0.25">
      <c r="A2" s="699"/>
      <c r="B2" s="700"/>
      <c r="C2" s="700"/>
      <c r="D2" s="700"/>
      <c r="E2" s="701"/>
    </row>
    <row r="3" spans="1:7" x14ac:dyDescent="0.2">
      <c r="A3" s="702" t="s">
        <v>17</v>
      </c>
      <c r="B3" s="8" t="s">
        <v>18</v>
      </c>
      <c r="C3" s="9">
        <v>783</v>
      </c>
      <c r="D3" s="1104"/>
      <c r="E3" s="10"/>
    </row>
    <row r="4" spans="1:7" ht="28" x14ac:dyDescent="0.2">
      <c r="A4" s="703"/>
      <c r="B4" s="11" t="s">
        <v>19</v>
      </c>
      <c r="C4" s="12">
        <v>976</v>
      </c>
      <c r="D4" s="1105"/>
      <c r="E4" s="13"/>
    </row>
    <row r="5" spans="1:7" ht="28" x14ac:dyDescent="0.2">
      <c r="A5" s="703"/>
      <c r="B5" s="11" t="s">
        <v>20</v>
      </c>
      <c r="C5" s="12">
        <v>978</v>
      </c>
      <c r="D5" s="1105"/>
      <c r="E5" s="13"/>
    </row>
    <row r="6" spans="1:7" x14ac:dyDescent="0.2">
      <c r="A6" s="703"/>
      <c r="B6" s="14" t="s">
        <v>21</v>
      </c>
      <c r="C6" s="12">
        <v>1020</v>
      </c>
      <c r="D6" s="1105"/>
      <c r="E6" s="13"/>
    </row>
    <row r="7" spans="1:7" x14ac:dyDescent="0.2">
      <c r="A7" s="703"/>
      <c r="B7" s="14" t="s">
        <v>22</v>
      </c>
      <c r="C7" s="12">
        <v>1019</v>
      </c>
      <c r="D7" s="1105"/>
      <c r="E7" s="13"/>
    </row>
    <row r="8" spans="1:7" ht="17" thickBot="1" x14ac:dyDescent="0.25">
      <c r="A8" s="704"/>
      <c r="B8" s="15" t="s">
        <v>23</v>
      </c>
      <c r="C8" s="16">
        <v>974</v>
      </c>
      <c r="D8" s="1106"/>
      <c r="E8" s="17"/>
    </row>
    <row r="9" spans="1:7" x14ac:dyDescent="0.2">
      <c r="A9" s="705" t="s">
        <v>24</v>
      </c>
      <c r="B9" s="18" t="s">
        <v>25</v>
      </c>
      <c r="C9" s="9">
        <v>122</v>
      </c>
      <c r="D9" s="1113">
        <f>'BALANCE GENERAL'!F42</f>
        <v>487064592.13499987</v>
      </c>
      <c r="E9" s="19"/>
    </row>
    <row r="10" spans="1:7" x14ac:dyDescent="0.2">
      <c r="A10" s="706"/>
      <c r="B10" s="20" t="s">
        <v>26</v>
      </c>
      <c r="C10" s="12">
        <v>123</v>
      </c>
      <c r="D10" s="1114">
        <f>'BALANCE GENERAL'!G42</f>
        <v>318670247</v>
      </c>
      <c r="E10" s="13"/>
    </row>
    <row r="11" spans="1:7" x14ac:dyDescent="0.2">
      <c r="A11" s="706"/>
      <c r="B11" s="21" t="s">
        <v>27</v>
      </c>
      <c r="C11" s="12">
        <v>101</v>
      </c>
      <c r="D11" s="1114">
        <v>0</v>
      </c>
      <c r="E11" s="13"/>
    </row>
    <row r="12" spans="1:7" x14ac:dyDescent="0.2">
      <c r="A12" s="706"/>
      <c r="B12" s="20" t="s">
        <v>28</v>
      </c>
      <c r="C12" s="12">
        <v>102</v>
      </c>
      <c r="D12" s="1114">
        <f>'BALANCE GENERAL'!F42-'BALANCE GENERAL'!F17</f>
        <v>442064592.13499987</v>
      </c>
      <c r="E12" s="13"/>
      <c r="G12" t="s">
        <v>532</v>
      </c>
    </row>
    <row r="13" spans="1:7" x14ac:dyDescent="0.2">
      <c r="A13" s="706"/>
      <c r="B13" s="20" t="s">
        <v>29</v>
      </c>
      <c r="C13" s="12">
        <v>784</v>
      </c>
      <c r="D13" s="1114">
        <f>'BALANCE GENERAL'!F5</f>
        <v>11142398.596999884</v>
      </c>
      <c r="E13" s="13"/>
    </row>
    <row r="14" spans="1:7" x14ac:dyDescent="0.2">
      <c r="A14" s="706"/>
      <c r="B14" s="14" t="s">
        <v>30</v>
      </c>
      <c r="C14" s="12">
        <v>129</v>
      </c>
      <c r="D14" s="1114">
        <f>'BALANCE GENERAL'!F7</f>
        <v>18173372</v>
      </c>
      <c r="E14" s="13"/>
    </row>
    <row r="15" spans="1:7" x14ac:dyDescent="0.2">
      <c r="A15" s="706"/>
      <c r="B15" s="22" t="s">
        <v>31</v>
      </c>
      <c r="C15" s="23">
        <v>648</v>
      </c>
      <c r="D15" s="1114"/>
      <c r="E15" s="13"/>
    </row>
    <row r="16" spans="1:7" x14ac:dyDescent="0.2">
      <c r="A16" s="706"/>
      <c r="B16" s="14" t="s">
        <v>32</v>
      </c>
      <c r="C16" s="12">
        <v>647</v>
      </c>
      <c r="D16" s="1114">
        <f>SUM('BALANCE GENERAL'!F11,'BALANCE GENERAL'!F12,'BALANCE GENERAL'!F13,'BALANCE GENERAL'!F14,'BALANCE GENERAL'!F15,'BALANCE GENERAL'!F16)</f>
        <v>399940693.53799999</v>
      </c>
      <c r="E16" s="13"/>
    </row>
    <row r="17" spans="1:9" x14ac:dyDescent="0.2">
      <c r="A17" s="706"/>
      <c r="B17" s="14" t="s">
        <v>33</v>
      </c>
      <c r="C17" s="12">
        <v>1003</v>
      </c>
      <c r="D17" s="1114"/>
      <c r="E17" s="13"/>
    </row>
    <row r="18" spans="1:9" x14ac:dyDescent="0.2">
      <c r="A18" s="706"/>
      <c r="B18" s="14" t="s">
        <v>34</v>
      </c>
      <c r="C18" s="12">
        <v>1004</v>
      </c>
      <c r="D18" s="1114"/>
      <c r="E18" s="13"/>
    </row>
    <row r="19" spans="1:9" ht="17" thickBot="1" x14ac:dyDescent="0.25">
      <c r="A19" s="707"/>
      <c r="B19" s="24" t="s">
        <v>35</v>
      </c>
      <c r="C19" s="16">
        <v>843</v>
      </c>
      <c r="D19" s="1115">
        <f>H19-I19</f>
        <v>427174442.13499987</v>
      </c>
      <c r="E19" s="17"/>
      <c r="G19" s="1116" t="s">
        <v>533</v>
      </c>
      <c r="H19" s="1117">
        <f>D12</f>
        <v>442064592.13499987</v>
      </c>
      <c r="I19" s="1118">
        <f>SUM('BALANCE GENERAL'!G19,'BALANCE GENERAL'!G20,'BALANCE GENERAL'!G21,'BALANCE GENERAL'!G22,'BALANCE GENERAL'!G23)</f>
        <v>14890150</v>
      </c>
    </row>
    <row r="20" spans="1:9" x14ac:dyDescent="0.2">
      <c r="A20" s="708" t="s">
        <v>36</v>
      </c>
      <c r="B20" s="25" t="s">
        <v>37</v>
      </c>
      <c r="C20" s="9">
        <v>1005</v>
      </c>
      <c r="D20" s="1107"/>
      <c r="E20" s="19"/>
    </row>
    <row r="21" spans="1:9" x14ac:dyDescent="0.2">
      <c r="A21" s="709"/>
      <c r="B21" s="26" t="s">
        <v>38</v>
      </c>
      <c r="C21" s="12">
        <v>975</v>
      </c>
      <c r="D21" s="1108"/>
      <c r="E21" s="13"/>
    </row>
    <row r="22" spans="1:9" x14ac:dyDescent="0.2">
      <c r="A22" s="709"/>
      <c r="B22" s="26" t="s">
        <v>39</v>
      </c>
      <c r="C22" s="12">
        <v>1021</v>
      </c>
      <c r="D22" s="1108"/>
      <c r="E22" s="13"/>
    </row>
    <row r="23" spans="1:9" x14ac:dyDescent="0.2">
      <c r="A23" s="709"/>
      <c r="B23" s="27" t="s">
        <v>40</v>
      </c>
      <c r="C23" s="12">
        <v>1191</v>
      </c>
      <c r="D23" s="1108"/>
      <c r="E23" s="13"/>
    </row>
    <row r="24" spans="1:9" x14ac:dyDescent="0.2">
      <c r="A24" s="709"/>
      <c r="B24" s="14" t="s">
        <v>41</v>
      </c>
      <c r="C24" s="12">
        <v>1192</v>
      </c>
      <c r="D24" s="1109"/>
      <c r="E24" s="13"/>
    </row>
    <row r="25" spans="1:9" x14ac:dyDescent="0.2">
      <c r="A25" s="709"/>
      <c r="B25" s="26" t="s">
        <v>42</v>
      </c>
      <c r="C25" s="12">
        <v>1193</v>
      </c>
      <c r="D25" s="1108"/>
      <c r="E25" s="13"/>
    </row>
    <row r="26" spans="1:9" ht="29" x14ac:dyDescent="0.2">
      <c r="A26" s="709"/>
      <c r="B26" s="26" t="s">
        <v>43</v>
      </c>
      <c r="C26" s="12">
        <v>1194</v>
      </c>
      <c r="D26" s="1108"/>
      <c r="E26" s="28"/>
    </row>
    <row r="27" spans="1:9" ht="43" x14ac:dyDescent="0.2">
      <c r="A27" s="709"/>
      <c r="B27" s="26" t="s">
        <v>44</v>
      </c>
      <c r="C27" s="12">
        <v>1782</v>
      </c>
      <c r="D27" s="1108"/>
      <c r="E27" s="28"/>
    </row>
    <row r="28" spans="1:9" ht="44" thickBot="1" x14ac:dyDescent="0.25">
      <c r="A28" s="710"/>
      <c r="B28" s="26" t="s">
        <v>45</v>
      </c>
      <c r="C28" s="12">
        <v>1783</v>
      </c>
      <c r="D28" s="1108"/>
      <c r="E28" s="17"/>
    </row>
    <row r="29" spans="1:9" x14ac:dyDescent="0.2">
      <c r="A29" s="711" t="s">
        <v>46</v>
      </c>
      <c r="B29" s="29" t="s">
        <v>47</v>
      </c>
      <c r="C29" s="9">
        <v>1195</v>
      </c>
      <c r="D29" s="1104"/>
      <c r="E29" s="10"/>
    </row>
    <row r="30" spans="1:9" x14ac:dyDescent="0.2">
      <c r="A30" s="712"/>
      <c r="B30" s="30" t="s">
        <v>48</v>
      </c>
      <c r="C30" s="12">
        <v>1691</v>
      </c>
      <c r="D30" s="1105"/>
      <c r="E30" s="31"/>
    </row>
    <row r="31" spans="1:9" x14ac:dyDescent="0.2">
      <c r="A31" s="712"/>
      <c r="B31" s="30" t="s">
        <v>49</v>
      </c>
      <c r="C31" s="12">
        <v>1196</v>
      </c>
      <c r="D31" s="1105"/>
      <c r="E31" s="31"/>
    </row>
    <row r="32" spans="1:9" x14ac:dyDescent="0.2">
      <c r="A32" s="712"/>
      <c r="B32" s="30" t="s">
        <v>50</v>
      </c>
      <c r="C32" s="12">
        <v>1197</v>
      </c>
      <c r="D32" s="1105"/>
      <c r="E32" s="31"/>
    </row>
    <row r="33" spans="1:5" ht="28" x14ac:dyDescent="0.2">
      <c r="A33" s="712"/>
      <c r="B33" s="11" t="s">
        <v>51</v>
      </c>
      <c r="C33" s="12">
        <v>1137</v>
      </c>
      <c r="D33" s="1105"/>
      <c r="E33" s="31"/>
    </row>
    <row r="34" spans="1:5" x14ac:dyDescent="0.2">
      <c r="A34" s="712"/>
      <c r="B34" s="32" t="s">
        <v>52</v>
      </c>
      <c r="C34" s="23">
        <v>238</v>
      </c>
      <c r="D34" s="1105"/>
      <c r="E34" s="31"/>
    </row>
    <row r="35" spans="1:5" x14ac:dyDescent="0.2">
      <c r="A35" s="712"/>
      <c r="B35" s="11" t="s">
        <v>53</v>
      </c>
      <c r="C35" s="12">
        <v>859</v>
      </c>
      <c r="D35" s="1105"/>
      <c r="E35" s="33"/>
    </row>
    <row r="36" spans="1:5" ht="17" thickBot="1" x14ac:dyDescent="0.25">
      <c r="A36" s="713"/>
      <c r="B36" s="34" t="s">
        <v>54</v>
      </c>
      <c r="C36" s="16">
        <v>1586</v>
      </c>
      <c r="D36" s="1110"/>
      <c r="E36" s="35"/>
    </row>
    <row r="37" spans="1:5" ht="28" x14ac:dyDescent="0.2">
      <c r="A37" s="693" t="s">
        <v>55</v>
      </c>
      <c r="B37" s="29" t="s">
        <v>56</v>
      </c>
      <c r="C37" s="9">
        <v>1823</v>
      </c>
      <c r="D37" s="1104"/>
      <c r="E37" s="10"/>
    </row>
    <row r="38" spans="1:5" ht="29" x14ac:dyDescent="0.2">
      <c r="A38" s="694"/>
      <c r="B38" s="30" t="s">
        <v>57</v>
      </c>
      <c r="C38" s="12">
        <v>1824</v>
      </c>
      <c r="D38" s="1105"/>
      <c r="E38" s="31"/>
    </row>
    <row r="39" spans="1:5" ht="29" x14ac:dyDescent="0.2">
      <c r="A39" s="694"/>
      <c r="B39" s="30" t="s">
        <v>58</v>
      </c>
      <c r="C39" s="12">
        <v>1825</v>
      </c>
      <c r="D39" s="1105"/>
      <c r="E39" s="31"/>
    </row>
    <row r="40" spans="1:5" ht="30" thickBot="1" x14ac:dyDescent="0.25">
      <c r="A40" s="695"/>
      <c r="B40" s="36" t="s">
        <v>59</v>
      </c>
      <c r="C40" s="37">
        <v>1826</v>
      </c>
      <c r="D40" s="1111"/>
      <c r="E40" s="38"/>
    </row>
    <row r="41" spans="1:5" ht="17" thickTop="1" x14ac:dyDescent="0.2"/>
  </sheetData>
  <mergeCells count="6">
    <mergeCell ref="A37:A40"/>
    <mergeCell ref="A1:E2"/>
    <mergeCell ref="A3:A8"/>
    <mergeCell ref="A9:A19"/>
    <mergeCell ref="A20:A28"/>
    <mergeCell ref="A29:A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7FE0-E075-D842-B64C-67363FE0F7F1}">
  <sheetPr>
    <tabColor theme="4" tint="0.59999389629810485"/>
  </sheetPr>
  <dimension ref="A1:O60"/>
  <sheetViews>
    <sheetView topLeftCell="A42" zoomScale="120" zoomScaleNormal="120" workbookViewId="0">
      <selection activeCell="K39" sqref="K39"/>
    </sheetView>
  </sheetViews>
  <sheetFormatPr baseColWidth="10" defaultRowHeight="16" x14ac:dyDescent="0.2"/>
  <cols>
    <col min="1" max="1" width="8.33203125" customWidth="1"/>
    <col min="2" max="3" width="4.6640625" customWidth="1"/>
    <col min="4" max="4" width="7.33203125" customWidth="1"/>
    <col min="5" max="5" width="7.83203125" customWidth="1"/>
    <col min="6" max="6" width="4.6640625" customWidth="1"/>
    <col min="7" max="7" width="8.33203125" customWidth="1"/>
    <col min="8" max="8" width="9.33203125" customWidth="1"/>
    <col min="9" max="9" width="7.33203125" customWidth="1"/>
    <col min="10" max="10" width="8.6640625" customWidth="1"/>
    <col min="11" max="11" width="38.5" customWidth="1"/>
    <col min="12" max="12" width="7" customWidth="1"/>
    <col min="14" max="14" width="12.83203125" bestFit="1" customWidth="1"/>
    <col min="15" max="15" width="12.5" bestFit="1" customWidth="1"/>
  </cols>
  <sheetData>
    <row r="1" spans="1:15" ht="25" customHeight="1" x14ac:dyDescent="0.2">
      <c r="A1" s="714" t="s">
        <v>229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6"/>
    </row>
    <row r="2" spans="1:15" ht="25" customHeight="1" thickBot="1" x14ac:dyDescent="0.25">
      <c r="A2" s="717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9"/>
      <c r="N2" t="s">
        <v>534</v>
      </c>
    </row>
    <row r="3" spans="1:15" ht="25" customHeight="1" x14ac:dyDescent="0.2">
      <c r="A3" s="720" t="s">
        <v>230</v>
      </c>
      <c r="B3" s="135" t="s">
        <v>231</v>
      </c>
      <c r="C3" s="136"/>
      <c r="D3" s="136"/>
      <c r="E3" s="136"/>
      <c r="F3" s="136"/>
      <c r="G3" s="136"/>
      <c r="H3" s="136"/>
      <c r="I3" s="137"/>
      <c r="J3" s="153">
        <v>1657</v>
      </c>
      <c r="K3" s="628">
        <f>'BALANCE GENERAL'!K30</f>
        <v>0</v>
      </c>
      <c r="L3" s="157" t="s">
        <v>232</v>
      </c>
    </row>
    <row r="4" spans="1:15" ht="25" customHeight="1" x14ac:dyDescent="0.2">
      <c r="A4" s="721"/>
      <c r="B4" s="138" t="s">
        <v>233</v>
      </c>
      <c r="C4" s="139"/>
      <c r="D4" s="139"/>
      <c r="E4" s="139"/>
      <c r="F4" s="139"/>
      <c r="G4" s="139"/>
      <c r="H4" s="139"/>
      <c r="I4" s="140"/>
      <c r="J4" s="158">
        <v>1658</v>
      </c>
      <c r="K4" s="159"/>
      <c r="L4" s="160" t="s">
        <v>232</v>
      </c>
    </row>
    <row r="5" spans="1:15" ht="25" customHeight="1" x14ac:dyDescent="0.2">
      <c r="A5" s="721"/>
      <c r="B5" s="141" t="s">
        <v>234</v>
      </c>
      <c r="C5" s="142"/>
      <c r="D5" s="142"/>
      <c r="E5" s="142"/>
      <c r="F5" s="142"/>
      <c r="G5" s="142"/>
      <c r="H5" s="142"/>
      <c r="I5" s="143"/>
      <c r="J5" s="161">
        <v>1659</v>
      </c>
      <c r="K5" s="159"/>
      <c r="L5" s="162" t="s">
        <v>232</v>
      </c>
    </row>
    <row r="6" spans="1:15" ht="25" customHeight="1" x14ac:dyDescent="0.2">
      <c r="A6" s="721"/>
      <c r="B6" s="138" t="s">
        <v>235</v>
      </c>
      <c r="C6" s="139"/>
      <c r="D6" s="139"/>
      <c r="E6" s="139"/>
      <c r="F6" s="139"/>
      <c r="G6" s="139"/>
      <c r="H6" s="139"/>
      <c r="I6" s="140"/>
      <c r="J6" s="158">
        <v>1660</v>
      </c>
      <c r="K6" s="560">
        <v>0</v>
      </c>
      <c r="L6" s="160" t="s">
        <v>232</v>
      </c>
    </row>
    <row r="7" spans="1:15" ht="25" customHeight="1" x14ac:dyDescent="0.2">
      <c r="A7" s="721"/>
      <c r="B7" s="138" t="s">
        <v>236</v>
      </c>
      <c r="C7" s="139"/>
      <c r="D7" s="139"/>
      <c r="E7" s="139"/>
      <c r="F7" s="139"/>
      <c r="G7" s="139"/>
      <c r="H7" s="139"/>
      <c r="I7" s="140"/>
      <c r="J7" s="158">
        <v>1661</v>
      </c>
      <c r="K7" s="560">
        <v>0</v>
      </c>
      <c r="L7" s="163" t="s">
        <v>237</v>
      </c>
    </row>
    <row r="8" spans="1:15" ht="25" customHeight="1" x14ac:dyDescent="0.2">
      <c r="A8" s="721"/>
      <c r="B8" s="138" t="s">
        <v>238</v>
      </c>
      <c r="C8" s="139"/>
      <c r="D8" s="139"/>
      <c r="E8" s="139"/>
      <c r="F8" s="139"/>
      <c r="G8" s="139"/>
      <c r="H8" s="139"/>
      <c r="I8" s="140"/>
      <c r="J8" s="158">
        <v>1662</v>
      </c>
      <c r="K8" s="560">
        <v>0</v>
      </c>
      <c r="L8" s="163" t="s">
        <v>237</v>
      </c>
      <c r="N8" s="477"/>
      <c r="O8" s="477"/>
    </row>
    <row r="9" spans="1:15" ht="25" customHeight="1" x14ac:dyDescent="0.2">
      <c r="A9" s="721"/>
      <c r="B9" s="138" t="s">
        <v>239</v>
      </c>
      <c r="C9" s="139"/>
      <c r="D9" s="139"/>
      <c r="E9" s="139"/>
      <c r="F9" s="139"/>
      <c r="G9" s="139"/>
      <c r="H9" s="139"/>
      <c r="I9" s="140"/>
      <c r="J9" s="158">
        <v>1140</v>
      </c>
      <c r="K9" s="159"/>
      <c r="L9" s="163" t="s">
        <v>237</v>
      </c>
    </row>
    <row r="10" spans="1:15" ht="25" customHeight="1" x14ac:dyDescent="0.2">
      <c r="A10" s="721"/>
      <c r="B10" s="723" t="s">
        <v>240</v>
      </c>
      <c r="C10" s="724"/>
      <c r="D10" s="724"/>
      <c r="E10" s="724"/>
      <c r="F10" s="724"/>
      <c r="G10" s="724"/>
      <c r="H10" s="724"/>
      <c r="I10" s="725"/>
      <c r="J10" s="158">
        <v>1663</v>
      </c>
      <c r="K10" s="159"/>
      <c r="L10" s="163" t="s">
        <v>237</v>
      </c>
      <c r="O10" s="479"/>
    </row>
    <row r="11" spans="1:15" ht="25" customHeight="1" x14ac:dyDescent="0.2">
      <c r="A11" s="721"/>
      <c r="B11" s="138" t="s">
        <v>241</v>
      </c>
      <c r="C11" s="139"/>
      <c r="D11" s="139"/>
      <c r="E11" s="139"/>
      <c r="F11" s="139"/>
      <c r="G11" s="139"/>
      <c r="H11" s="139"/>
      <c r="I11" s="140"/>
      <c r="J11" s="158">
        <v>1664</v>
      </c>
      <c r="K11" s="159"/>
      <c r="L11" s="163" t="s">
        <v>237</v>
      </c>
    </row>
    <row r="12" spans="1:15" ht="25" customHeight="1" x14ac:dyDescent="0.2">
      <c r="A12" s="721"/>
      <c r="B12" s="138" t="s">
        <v>242</v>
      </c>
      <c r="C12" s="139"/>
      <c r="D12" s="139"/>
      <c r="E12" s="139"/>
      <c r="F12" s="139"/>
      <c r="G12" s="139"/>
      <c r="H12" s="139"/>
      <c r="I12" s="140"/>
      <c r="J12" s="158">
        <v>1665</v>
      </c>
      <c r="K12" s="159"/>
      <c r="L12" s="163" t="s">
        <v>237</v>
      </c>
    </row>
    <row r="13" spans="1:15" ht="25" customHeight="1" x14ac:dyDescent="0.2">
      <c r="A13" s="721"/>
      <c r="B13" s="138" t="s">
        <v>243</v>
      </c>
      <c r="C13" s="139"/>
      <c r="D13" s="139"/>
      <c r="E13" s="139"/>
      <c r="F13" s="139"/>
      <c r="G13" s="139"/>
      <c r="H13" s="139"/>
      <c r="I13" s="140"/>
      <c r="J13" s="158">
        <v>1666</v>
      </c>
      <c r="K13" s="159"/>
      <c r="L13" s="163" t="s">
        <v>237</v>
      </c>
    </row>
    <row r="14" spans="1:15" ht="25" customHeight="1" x14ac:dyDescent="0.2">
      <c r="A14" s="721"/>
      <c r="B14" s="726" t="s">
        <v>244</v>
      </c>
      <c r="C14" s="727"/>
      <c r="D14" s="727"/>
      <c r="E14" s="727"/>
      <c r="F14" s="727"/>
      <c r="G14" s="727"/>
      <c r="H14" s="727"/>
      <c r="I14" s="728"/>
      <c r="J14" s="158">
        <v>1667</v>
      </c>
      <c r="K14" s="159"/>
      <c r="L14" s="163" t="s">
        <v>237</v>
      </c>
    </row>
    <row r="15" spans="1:15" ht="25" customHeight="1" x14ac:dyDescent="0.2">
      <c r="A15" s="721"/>
      <c r="B15" s="726" t="s">
        <v>245</v>
      </c>
      <c r="C15" s="727"/>
      <c r="D15" s="727"/>
      <c r="E15" s="727"/>
      <c r="F15" s="727"/>
      <c r="G15" s="727"/>
      <c r="H15" s="727"/>
      <c r="I15" s="728"/>
      <c r="J15" s="158">
        <v>1668</v>
      </c>
      <c r="K15" s="159"/>
      <c r="L15" s="163" t="s">
        <v>237</v>
      </c>
    </row>
    <row r="16" spans="1:15" ht="25" customHeight="1" x14ac:dyDescent="0.2">
      <c r="A16" s="721"/>
      <c r="B16" s="723" t="s">
        <v>246</v>
      </c>
      <c r="C16" s="724"/>
      <c r="D16" s="724"/>
      <c r="E16" s="724"/>
      <c r="F16" s="724"/>
      <c r="G16" s="724"/>
      <c r="H16" s="724"/>
      <c r="I16" s="725"/>
      <c r="J16" s="158">
        <v>1141</v>
      </c>
      <c r="K16" s="159"/>
      <c r="L16" s="163" t="s">
        <v>237</v>
      </c>
    </row>
    <row r="17" spans="1:14" ht="25" customHeight="1" x14ac:dyDescent="0.2">
      <c r="A17" s="721"/>
      <c r="B17" s="726" t="s">
        <v>247</v>
      </c>
      <c r="C17" s="727"/>
      <c r="D17" s="727"/>
      <c r="E17" s="727"/>
      <c r="F17" s="727"/>
      <c r="G17" s="727"/>
      <c r="H17" s="727"/>
      <c r="I17" s="728"/>
      <c r="J17" s="161">
        <v>1142</v>
      </c>
      <c r="K17" s="159"/>
      <c r="L17" s="163" t="s">
        <v>237</v>
      </c>
    </row>
    <row r="18" spans="1:14" ht="25" customHeight="1" x14ac:dyDescent="0.2">
      <c r="A18" s="721"/>
      <c r="B18" s="729" t="s">
        <v>248</v>
      </c>
      <c r="C18" s="730"/>
      <c r="D18" s="730"/>
      <c r="E18" s="730"/>
      <c r="F18" s="730"/>
      <c r="G18" s="730"/>
      <c r="H18" s="730"/>
      <c r="I18" s="731"/>
      <c r="J18" s="158">
        <v>1669</v>
      </c>
      <c r="K18" s="159"/>
      <c r="L18" s="163" t="s">
        <v>237</v>
      </c>
    </row>
    <row r="19" spans="1:14" ht="25" customHeight="1" x14ac:dyDescent="0.2">
      <c r="A19" s="721"/>
      <c r="B19" s="723" t="s">
        <v>249</v>
      </c>
      <c r="C19" s="724"/>
      <c r="D19" s="724"/>
      <c r="E19" s="724"/>
      <c r="F19" s="724"/>
      <c r="G19" s="724"/>
      <c r="H19" s="724"/>
      <c r="I19" s="725"/>
      <c r="J19" s="158">
        <v>1670</v>
      </c>
      <c r="K19" s="159"/>
      <c r="L19" s="163" t="s">
        <v>237</v>
      </c>
    </row>
    <row r="20" spans="1:14" ht="25" customHeight="1" thickBot="1" x14ac:dyDescent="0.25">
      <c r="A20" s="721"/>
      <c r="B20" s="145" t="s">
        <v>250</v>
      </c>
      <c r="C20" s="146"/>
      <c r="D20" s="146"/>
      <c r="E20" s="146"/>
      <c r="F20" s="146"/>
      <c r="G20" s="146"/>
      <c r="H20" s="146"/>
      <c r="I20" s="147"/>
      <c r="J20" s="164">
        <v>1671</v>
      </c>
      <c r="K20" s="560">
        <f>-'BALANCE GENERAL'!K33</f>
        <v>0</v>
      </c>
      <c r="L20" s="165" t="s">
        <v>237</v>
      </c>
      <c r="N20" s="477"/>
    </row>
    <row r="21" spans="1:14" ht="25" customHeight="1" thickBot="1" x14ac:dyDescent="0.25">
      <c r="A21" s="722"/>
      <c r="B21" s="732" t="s">
        <v>251</v>
      </c>
      <c r="C21" s="733"/>
      <c r="D21" s="733"/>
      <c r="E21" s="733"/>
      <c r="F21" s="733"/>
      <c r="G21" s="733"/>
      <c r="H21" s="733"/>
      <c r="I21" s="734"/>
      <c r="J21" s="155">
        <v>1672</v>
      </c>
      <c r="K21" s="166">
        <f>SUM(K3:K20)</f>
        <v>0</v>
      </c>
      <c r="L21" s="167" t="s">
        <v>252</v>
      </c>
    </row>
    <row r="22" spans="1:14" ht="25" customHeight="1" x14ac:dyDescent="0.2">
      <c r="A22" s="721" t="s">
        <v>253</v>
      </c>
      <c r="B22" s="735" t="s">
        <v>254</v>
      </c>
      <c r="C22" s="736"/>
      <c r="D22" s="736"/>
      <c r="E22" s="736"/>
      <c r="F22" s="736"/>
      <c r="G22" s="736"/>
      <c r="H22" s="736"/>
      <c r="I22" s="737"/>
      <c r="J22" s="153">
        <v>1673</v>
      </c>
      <c r="K22" s="156"/>
      <c r="L22" s="168" t="s">
        <v>237</v>
      </c>
    </row>
    <row r="23" spans="1:14" ht="25" customHeight="1" x14ac:dyDescent="0.2">
      <c r="A23" s="721"/>
      <c r="B23" s="726" t="s">
        <v>255</v>
      </c>
      <c r="C23" s="727"/>
      <c r="D23" s="727"/>
      <c r="E23" s="727"/>
      <c r="F23" s="727"/>
      <c r="G23" s="727"/>
      <c r="H23" s="727"/>
      <c r="I23" s="728"/>
      <c r="J23" s="158">
        <v>1674</v>
      </c>
      <c r="K23" s="560">
        <v>0</v>
      </c>
      <c r="L23" s="169" t="s">
        <v>232</v>
      </c>
    </row>
    <row r="24" spans="1:14" ht="25" customHeight="1" x14ac:dyDescent="0.2">
      <c r="A24" s="721"/>
      <c r="B24" s="726" t="s">
        <v>256</v>
      </c>
      <c r="C24" s="727"/>
      <c r="D24" s="727"/>
      <c r="E24" s="727"/>
      <c r="F24" s="727"/>
      <c r="G24" s="727"/>
      <c r="H24" s="727"/>
      <c r="I24" s="728"/>
      <c r="J24" s="158">
        <v>1144</v>
      </c>
      <c r="K24" s="560">
        <f>N24</f>
        <v>0</v>
      </c>
      <c r="L24" s="169" t="s">
        <v>232</v>
      </c>
      <c r="N24" s="477">
        <f>SUM('R.L.I'!J10)</f>
        <v>0</v>
      </c>
    </row>
    <row r="25" spans="1:14" ht="25" customHeight="1" x14ac:dyDescent="0.2">
      <c r="A25" s="721"/>
      <c r="B25" s="726" t="s">
        <v>240</v>
      </c>
      <c r="C25" s="727"/>
      <c r="D25" s="727"/>
      <c r="E25" s="727"/>
      <c r="F25" s="727"/>
      <c r="G25" s="727"/>
      <c r="H25" s="727"/>
      <c r="I25" s="728"/>
      <c r="J25" s="158">
        <v>1675</v>
      </c>
      <c r="K25" s="159"/>
      <c r="L25" s="169" t="s">
        <v>232</v>
      </c>
    </row>
    <row r="26" spans="1:14" ht="25" customHeight="1" x14ac:dyDescent="0.2">
      <c r="A26" s="721"/>
      <c r="B26" s="726" t="s">
        <v>257</v>
      </c>
      <c r="C26" s="727"/>
      <c r="D26" s="727"/>
      <c r="E26" s="727"/>
      <c r="F26" s="727"/>
      <c r="G26" s="727"/>
      <c r="H26" s="727"/>
      <c r="I26" s="728"/>
      <c r="J26" s="158">
        <v>1175</v>
      </c>
      <c r="K26" s="159"/>
      <c r="L26" s="169" t="s">
        <v>232</v>
      </c>
    </row>
    <row r="27" spans="1:14" ht="25" customHeight="1" x14ac:dyDescent="0.2">
      <c r="A27" s="721"/>
      <c r="B27" s="726" t="s">
        <v>258</v>
      </c>
      <c r="C27" s="727"/>
      <c r="D27" s="727"/>
      <c r="E27" s="727"/>
      <c r="F27" s="727"/>
      <c r="G27" s="727"/>
      <c r="H27" s="727"/>
      <c r="I27" s="728"/>
      <c r="J27" s="161">
        <v>1676</v>
      </c>
      <c r="K27" s="159"/>
      <c r="L27" s="170" t="s">
        <v>232</v>
      </c>
    </row>
    <row r="28" spans="1:14" ht="25" customHeight="1" x14ac:dyDescent="0.2">
      <c r="A28" s="721"/>
      <c r="B28" s="726" t="s">
        <v>259</v>
      </c>
      <c r="C28" s="727"/>
      <c r="D28" s="727"/>
      <c r="E28" s="727"/>
      <c r="F28" s="727"/>
      <c r="G28" s="727"/>
      <c r="H28" s="727"/>
      <c r="I28" s="728"/>
      <c r="J28" s="158">
        <v>1677</v>
      </c>
      <c r="K28" s="159"/>
      <c r="L28" s="169" t="s">
        <v>232</v>
      </c>
    </row>
    <row r="29" spans="1:14" ht="25" customHeight="1" x14ac:dyDescent="0.2">
      <c r="A29" s="721"/>
      <c r="B29" s="726" t="s">
        <v>260</v>
      </c>
      <c r="C29" s="727"/>
      <c r="D29" s="727"/>
      <c r="E29" s="727"/>
      <c r="F29" s="727"/>
      <c r="G29" s="727"/>
      <c r="H29" s="727"/>
      <c r="I29" s="728"/>
      <c r="J29" s="158">
        <v>1678</v>
      </c>
      <c r="K29" s="159"/>
      <c r="L29" s="169" t="s">
        <v>232</v>
      </c>
    </row>
    <row r="30" spans="1:14" ht="25" customHeight="1" x14ac:dyDescent="0.2">
      <c r="A30" s="721"/>
      <c r="B30" s="726" t="s">
        <v>261</v>
      </c>
      <c r="C30" s="727"/>
      <c r="D30" s="727"/>
      <c r="E30" s="727"/>
      <c r="F30" s="727"/>
      <c r="G30" s="727"/>
      <c r="H30" s="727"/>
      <c r="I30" s="728"/>
      <c r="J30" s="161">
        <v>1150</v>
      </c>
      <c r="K30" s="159"/>
      <c r="L30" s="170" t="s">
        <v>232</v>
      </c>
    </row>
    <row r="31" spans="1:14" ht="25" customHeight="1" x14ac:dyDescent="0.2">
      <c r="A31" s="721"/>
      <c r="B31" s="726" t="s">
        <v>262</v>
      </c>
      <c r="C31" s="727"/>
      <c r="D31" s="727"/>
      <c r="E31" s="727"/>
      <c r="F31" s="727"/>
      <c r="G31" s="727"/>
      <c r="H31" s="727"/>
      <c r="I31" s="728"/>
      <c r="J31" s="161">
        <v>1147</v>
      </c>
      <c r="K31" s="159"/>
      <c r="L31" s="170" t="s">
        <v>232</v>
      </c>
    </row>
    <row r="32" spans="1:14" ht="25" customHeight="1" x14ac:dyDescent="0.2">
      <c r="A32" s="721"/>
      <c r="B32" s="726" t="s">
        <v>263</v>
      </c>
      <c r="C32" s="727"/>
      <c r="D32" s="727"/>
      <c r="E32" s="727"/>
      <c r="F32" s="727"/>
      <c r="G32" s="727"/>
      <c r="H32" s="727"/>
      <c r="I32" s="728"/>
      <c r="J32" s="161">
        <v>1148</v>
      </c>
      <c r="K32" s="159"/>
      <c r="L32" s="170" t="s">
        <v>232</v>
      </c>
    </row>
    <row r="33" spans="1:14" ht="25" customHeight="1" x14ac:dyDescent="0.2">
      <c r="A33" s="721"/>
      <c r="B33" s="726" t="s">
        <v>264</v>
      </c>
      <c r="C33" s="727"/>
      <c r="D33" s="727"/>
      <c r="E33" s="727"/>
      <c r="F33" s="727"/>
      <c r="G33" s="727"/>
      <c r="H33" s="727"/>
      <c r="I33" s="728"/>
      <c r="J33" s="161">
        <v>1149</v>
      </c>
      <c r="K33" s="159"/>
      <c r="L33" s="170" t="s">
        <v>232</v>
      </c>
    </row>
    <row r="34" spans="1:14" ht="25" customHeight="1" x14ac:dyDescent="0.2">
      <c r="A34" s="721"/>
      <c r="B34" s="726" t="s">
        <v>265</v>
      </c>
      <c r="C34" s="727"/>
      <c r="D34" s="727"/>
      <c r="E34" s="727"/>
      <c r="F34" s="727"/>
      <c r="G34" s="727"/>
      <c r="H34" s="727"/>
      <c r="I34" s="728"/>
      <c r="J34" s="161">
        <v>1151</v>
      </c>
      <c r="K34" s="159"/>
      <c r="L34" s="170" t="s">
        <v>232</v>
      </c>
    </row>
    <row r="35" spans="1:14" ht="25" customHeight="1" x14ac:dyDescent="0.2">
      <c r="A35" s="721"/>
      <c r="B35" s="726" t="s">
        <v>266</v>
      </c>
      <c r="C35" s="727"/>
      <c r="D35" s="727"/>
      <c r="E35" s="727"/>
      <c r="F35" s="727"/>
      <c r="G35" s="727"/>
      <c r="H35" s="727"/>
      <c r="I35" s="728"/>
      <c r="J35" s="161">
        <v>1152</v>
      </c>
      <c r="K35" s="159"/>
      <c r="L35" s="171" t="s">
        <v>237</v>
      </c>
    </row>
    <row r="36" spans="1:14" ht="25" customHeight="1" x14ac:dyDescent="0.2">
      <c r="A36" s="721"/>
      <c r="B36" s="726" t="s">
        <v>267</v>
      </c>
      <c r="C36" s="727"/>
      <c r="D36" s="727"/>
      <c r="E36" s="727"/>
      <c r="F36" s="727"/>
      <c r="G36" s="727"/>
      <c r="H36" s="727"/>
      <c r="I36" s="728"/>
      <c r="J36" s="161">
        <v>1176</v>
      </c>
      <c r="K36" s="159"/>
      <c r="L36" s="171" t="s">
        <v>237</v>
      </c>
    </row>
    <row r="37" spans="1:14" ht="25" customHeight="1" x14ac:dyDescent="0.2">
      <c r="A37" s="721"/>
      <c r="B37" s="726" t="s">
        <v>268</v>
      </c>
      <c r="C37" s="727"/>
      <c r="D37" s="727"/>
      <c r="E37" s="727"/>
      <c r="F37" s="727"/>
      <c r="G37" s="727"/>
      <c r="H37" s="727"/>
      <c r="I37" s="728"/>
      <c r="J37" s="158">
        <v>1159</v>
      </c>
      <c r="K37" s="159"/>
      <c r="L37" s="171" t="s">
        <v>237</v>
      </c>
    </row>
    <row r="38" spans="1:14" ht="25" customHeight="1" x14ac:dyDescent="0.2">
      <c r="A38" s="721"/>
      <c r="B38" s="726" t="s">
        <v>269</v>
      </c>
      <c r="C38" s="727"/>
      <c r="D38" s="727"/>
      <c r="E38" s="727"/>
      <c r="F38" s="727"/>
      <c r="G38" s="727"/>
      <c r="H38" s="727"/>
      <c r="I38" s="728"/>
      <c r="J38" s="161">
        <v>1679</v>
      </c>
      <c r="K38" s="560">
        <v>0</v>
      </c>
      <c r="L38" s="171" t="s">
        <v>237</v>
      </c>
      <c r="N38" s="477"/>
    </row>
    <row r="39" spans="1:14" ht="25" customHeight="1" x14ac:dyDescent="0.2">
      <c r="A39" s="721"/>
      <c r="B39" s="726" t="s">
        <v>270</v>
      </c>
      <c r="C39" s="727"/>
      <c r="D39" s="727"/>
      <c r="E39" s="727"/>
      <c r="F39" s="727"/>
      <c r="G39" s="727"/>
      <c r="H39" s="727"/>
      <c r="I39" s="728"/>
      <c r="J39" s="161">
        <v>1680</v>
      </c>
      <c r="K39" s="159"/>
      <c r="L39" s="171" t="s">
        <v>237</v>
      </c>
    </row>
    <row r="40" spans="1:14" ht="25" customHeight="1" x14ac:dyDescent="0.2">
      <c r="A40" s="721"/>
      <c r="B40" s="726" t="s">
        <v>271</v>
      </c>
      <c r="C40" s="727"/>
      <c r="D40" s="727"/>
      <c r="E40" s="727"/>
      <c r="F40" s="727"/>
      <c r="G40" s="727"/>
      <c r="H40" s="727"/>
      <c r="I40" s="728"/>
      <c r="J40" s="158">
        <v>1681</v>
      </c>
      <c r="K40" s="159"/>
      <c r="L40" s="171" t="s">
        <v>237</v>
      </c>
    </row>
    <row r="41" spans="1:14" ht="25" customHeight="1" x14ac:dyDescent="0.2">
      <c r="A41" s="721"/>
      <c r="B41" s="726" t="s">
        <v>272</v>
      </c>
      <c r="C41" s="727"/>
      <c r="D41" s="727"/>
      <c r="E41" s="727"/>
      <c r="F41" s="727"/>
      <c r="G41" s="727"/>
      <c r="H41" s="727"/>
      <c r="I41" s="728"/>
      <c r="J41" s="161">
        <v>1682</v>
      </c>
      <c r="K41" s="159"/>
      <c r="L41" s="171" t="s">
        <v>237</v>
      </c>
    </row>
    <row r="42" spans="1:14" ht="25" customHeight="1" x14ac:dyDescent="0.2">
      <c r="A42" s="721"/>
      <c r="B42" s="726" t="s">
        <v>273</v>
      </c>
      <c r="C42" s="727"/>
      <c r="D42" s="727"/>
      <c r="E42" s="727"/>
      <c r="F42" s="727"/>
      <c r="G42" s="727"/>
      <c r="H42" s="727"/>
      <c r="I42" s="728"/>
      <c r="J42" s="161">
        <v>1683</v>
      </c>
      <c r="K42" s="159"/>
      <c r="L42" s="171" t="s">
        <v>237</v>
      </c>
    </row>
    <row r="43" spans="1:14" ht="25" customHeight="1" x14ac:dyDescent="0.2">
      <c r="A43" s="721"/>
      <c r="B43" s="741" t="s">
        <v>274</v>
      </c>
      <c r="C43" s="742"/>
      <c r="D43" s="742"/>
      <c r="E43" s="742"/>
      <c r="F43" s="742"/>
      <c r="G43" s="742"/>
      <c r="H43" s="742"/>
      <c r="I43" s="743"/>
      <c r="J43" s="161">
        <v>1684</v>
      </c>
      <c r="K43" s="159">
        <f>'[1]RLI.'!F14</f>
        <v>0</v>
      </c>
      <c r="L43" s="171" t="s">
        <v>237</v>
      </c>
    </row>
    <row r="44" spans="1:14" ht="25" customHeight="1" x14ac:dyDescent="0.2">
      <c r="A44" s="721"/>
      <c r="B44" s="726" t="s">
        <v>275</v>
      </c>
      <c r="C44" s="727"/>
      <c r="D44" s="727"/>
      <c r="E44" s="727"/>
      <c r="F44" s="727"/>
      <c r="G44" s="727"/>
      <c r="H44" s="727"/>
      <c r="I44" s="728"/>
      <c r="J44" s="161">
        <v>1685</v>
      </c>
      <c r="K44" s="159"/>
      <c r="L44" s="171" t="s">
        <v>237</v>
      </c>
    </row>
    <row r="45" spans="1:14" ht="25" customHeight="1" x14ac:dyDescent="0.2">
      <c r="A45" s="721"/>
      <c r="B45" s="726" t="s">
        <v>276</v>
      </c>
      <c r="C45" s="727"/>
      <c r="D45" s="727"/>
      <c r="E45" s="727"/>
      <c r="F45" s="727"/>
      <c r="G45" s="727"/>
      <c r="H45" s="727"/>
      <c r="I45" s="728"/>
      <c r="J45" s="161">
        <v>1686</v>
      </c>
      <c r="K45" s="159"/>
      <c r="L45" s="171" t="s">
        <v>237</v>
      </c>
    </row>
    <row r="46" spans="1:14" ht="25" customHeight="1" x14ac:dyDescent="0.2">
      <c r="A46" s="721"/>
      <c r="B46" s="741" t="s">
        <v>277</v>
      </c>
      <c r="C46" s="742"/>
      <c r="D46" s="742"/>
      <c r="E46" s="742"/>
      <c r="F46" s="742"/>
      <c r="G46" s="742"/>
      <c r="H46" s="742"/>
      <c r="I46" s="743"/>
      <c r="J46" s="161">
        <v>1183</v>
      </c>
      <c r="K46" s="159"/>
      <c r="L46" s="171" t="s">
        <v>237</v>
      </c>
    </row>
    <row r="47" spans="1:14" ht="25" customHeight="1" x14ac:dyDescent="0.2">
      <c r="A47" s="721"/>
      <c r="B47" s="726" t="s">
        <v>278</v>
      </c>
      <c r="C47" s="727"/>
      <c r="D47" s="727"/>
      <c r="E47" s="727"/>
      <c r="F47" s="727"/>
      <c r="G47" s="727"/>
      <c r="H47" s="727"/>
      <c r="I47" s="728"/>
      <c r="J47" s="161">
        <v>1687</v>
      </c>
      <c r="K47" s="159"/>
      <c r="L47" s="171" t="s">
        <v>237</v>
      </c>
    </row>
    <row r="48" spans="1:14" ht="25" customHeight="1" x14ac:dyDescent="0.2">
      <c r="A48" s="721"/>
      <c r="B48" s="141" t="s">
        <v>279</v>
      </c>
      <c r="C48" s="142"/>
      <c r="D48" s="142"/>
      <c r="E48" s="142"/>
      <c r="F48" s="142"/>
      <c r="G48" s="142"/>
      <c r="H48" s="142"/>
      <c r="I48" s="143"/>
      <c r="J48" s="161">
        <v>1688</v>
      </c>
      <c r="K48" s="159"/>
      <c r="L48" s="171" t="s">
        <v>237</v>
      </c>
    </row>
    <row r="49" spans="1:14" ht="25" customHeight="1" thickBot="1" x14ac:dyDescent="0.25">
      <c r="A49" s="721"/>
      <c r="B49" s="150" t="s">
        <v>280</v>
      </c>
      <c r="C49" s="151"/>
      <c r="D49" s="151"/>
      <c r="E49" s="151"/>
      <c r="F49" s="151"/>
      <c r="G49" s="151"/>
      <c r="H49" s="151"/>
      <c r="I49" s="152"/>
      <c r="J49" s="154">
        <v>1689</v>
      </c>
      <c r="K49" s="159"/>
      <c r="L49" s="172" t="s">
        <v>237</v>
      </c>
    </row>
    <row r="50" spans="1:14" ht="25" customHeight="1" thickBot="1" x14ac:dyDescent="0.25">
      <c r="A50" s="721"/>
      <c r="B50" s="738" t="s">
        <v>281</v>
      </c>
      <c r="C50" s="739"/>
      <c r="D50" s="739"/>
      <c r="E50" s="739"/>
      <c r="F50" s="739"/>
      <c r="G50" s="739"/>
      <c r="H50" s="739"/>
      <c r="I50" s="740"/>
      <c r="J50" s="155">
        <v>1728</v>
      </c>
      <c r="K50" s="173">
        <f>SUM(K21:K49)</f>
        <v>0</v>
      </c>
      <c r="L50" s="167" t="s">
        <v>252</v>
      </c>
      <c r="N50" s="479">
        <f>K50-'R.L.I'!H16</f>
        <v>0</v>
      </c>
    </row>
    <row r="51" spans="1:14" ht="25" customHeight="1" x14ac:dyDescent="0.2">
      <c r="A51" s="721"/>
      <c r="B51" s="735" t="s">
        <v>282</v>
      </c>
      <c r="C51" s="736"/>
      <c r="D51" s="736"/>
      <c r="E51" s="736"/>
      <c r="F51" s="736"/>
      <c r="G51" s="736"/>
      <c r="H51" s="736"/>
      <c r="I51" s="737"/>
      <c r="J51" s="153">
        <v>1154</v>
      </c>
      <c r="K51" s="559">
        <f>-'R.L.I'!E27</f>
        <v>0</v>
      </c>
      <c r="L51" s="168" t="s">
        <v>237</v>
      </c>
    </row>
    <row r="52" spans="1:14" ht="25" customHeight="1" thickBot="1" x14ac:dyDescent="0.25">
      <c r="A52" s="721"/>
      <c r="B52" s="744" t="s">
        <v>283</v>
      </c>
      <c r="C52" s="745"/>
      <c r="D52" s="745"/>
      <c r="E52" s="745"/>
      <c r="F52" s="745"/>
      <c r="G52" s="745"/>
      <c r="H52" s="745"/>
      <c r="I52" s="746"/>
      <c r="J52" s="164">
        <v>1157</v>
      </c>
      <c r="K52" s="174"/>
      <c r="L52" s="165" t="s">
        <v>237</v>
      </c>
    </row>
    <row r="53" spans="1:14" ht="25" customHeight="1" thickBot="1" x14ac:dyDescent="0.25">
      <c r="A53" s="721"/>
      <c r="B53" s="747" t="s">
        <v>284</v>
      </c>
      <c r="C53" s="748"/>
      <c r="D53" s="748"/>
      <c r="E53" s="748"/>
      <c r="F53" s="748"/>
      <c r="G53" s="748"/>
      <c r="H53" s="748"/>
      <c r="I53" s="749"/>
      <c r="J53" s="155">
        <v>1690</v>
      </c>
      <c r="K53" s="175">
        <f>SUM(K50:K52)</f>
        <v>0</v>
      </c>
      <c r="L53" s="167" t="s">
        <v>252</v>
      </c>
      <c r="N53" s="479">
        <f>K50-'R.L.I'!H16</f>
        <v>0</v>
      </c>
    </row>
    <row r="54" spans="1:14" ht="25" customHeight="1" thickBot="1" x14ac:dyDescent="0.25">
      <c r="A54" s="721"/>
      <c r="B54" s="750" t="s">
        <v>285</v>
      </c>
      <c r="C54" s="751"/>
      <c r="D54" s="751"/>
      <c r="E54" s="751"/>
      <c r="F54" s="751"/>
      <c r="G54" s="751"/>
      <c r="H54" s="751"/>
      <c r="I54" s="751"/>
      <c r="J54" s="751"/>
      <c r="K54" s="751"/>
      <c r="L54" s="752"/>
    </row>
    <row r="55" spans="1:14" ht="25" customHeight="1" x14ac:dyDescent="0.2">
      <c r="A55" s="721"/>
      <c r="B55" s="735" t="s">
        <v>286</v>
      </c>
      <c r="C55" s="736"/>
      <c r="D55" s="736"/>
      <c r="E55" s="736"/>
      <c r="F55" s="736"/>
      <c r="G55" s="736"/>
      <c r="H55" s="736"/>
      <c r="I55" s="736"/>
      <c r="J55" s="153">
        <v>1155</v>
      </c>
      <c r="K55" s="156"/>
      <c r="L55" s="157" t="s">
        <v>232</v>
      </c>
    </row>
    <row r="56" spans="1:14" ht="25" customHeight="1" thickBot="1" x14ac:dyDescent="0.25">
      <c r="A56" s="721"/>
      <c r="B56" s="753" t="s">
        <v>287</v>
      </c>
      <c r="C56" s="754"/>
      <c r="D56" s="754"/>
      <c r="E56" s="754"/>
      <c r="F56" s="754"/>
      <c r="G56" s="754"/>
      <c r="H56" s="754"/>
      <c r="I56" s="755"/>
      <c r="J56" s="154">
        <v>1156</v>
      </c>
      <c r="K56" s="176"/>
      <c r="L56" s="177" t="s">
        <v>232</v>
      </c>
    </row>
    <row r="57" spans="1:14" ht="25" customHeight="1" thickBot="1" x14ac:dyDescent="0.25">
      <c r="A57" s="722"/>
      <c r="B57" s="732" t="s">
        <v>288</v>
      </c>
      <c r="C57" s="733"/>
      <c r="D57" s="733"/>
      <c r="E57" s="733"/>
      <c r="F57" s="733"/>
      <c r="G57" s="733"/>
      <c r="H57" s="733"/>
      <c r="I57" s="734"/>
      <c r="J57" s="155">
        <v>1143</v>
      </c>
      <c r="K57" s="166"/>
      <c r="L57" s="167" t="s">
        <v>252</v>
      </c>
    </row>
    <row r="60" spans="1:14" x14ac:dyDescent="0.2">
      <c r="K60" s="479">
        <f>K53-'R.L.I'!H31</f>
        <v>0</v>
      </c>
    </row>
  </sheetData>
  <mergeCells count="45">
    <mergeCell ref="B57:I57"/>
    <mergeCell ref="B51:I51"/>
    <mergeCell ref="B52:I52"/>
    <mergeCell ref="B53:I53"/>
    <mergeCell ref="B54:L54"/>
    <mergeCell ref="B55:I55"/>
    <mergeCell ref="B56:I56"/>
    <mergeCell ref="B50:I50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36:I36"/>
    <mergeCell ref="A22:A57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A1:L2"/>
    <mergeCell ref="A3:A21"/>
    <mergeCell ref="B10:I10"/>
    <mergeCell ref="B14:I14"/>
    <mergeCell ref="B15:I15"/>
    <mergeCell ref="B16:I16"/>
    <mergeCell ref="B17:I17"/>
    <mergeCell ref="B18:I18"/>
    <mergeCell ref="B19:I19"/>
    <mergeCell ref="B21:I2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F272-89F5-2A48-8A10-185257945AEC}">
  <sheetPr>
    <tabColor theme="4" tint="0.59999389629810485"/>
  </sheetPr>
  <dimension ref="A1:D15"/>
  <sheetViews>
    <sheetView workbookViewId="0">
      <selection activeCell="C5" sqref="C5"/>
    </sheetView>
  </sheetViews>
  <sheetFormatPr baseColWidth="10" defaultRowHeight="16" x14ac:dyDescent="0.2"/>
  <cols>
    <col min="1" max="1" width="87" customWidth="1"/>
    <col min="2" max="2" width="7.33203125" customWidth="1"/>
    <col min="3" max="3" width="30.6640625" customWidth="1"/>
    <col min="4" max="4" width="8" customWidth="1"/>
  </cols>
  <sheetData>
    <row r="1" spans="1:4" ht="25" customHeight="1" thickBot="1" x14ac:dyDescent="0.25">
      <c r="A1" s="765" t="s">
        <v>289</v>
      </c>
      <c r="B1" s="766"/>
      <c r="C1" s="766"/>
      <c r="D1" s="767"/>
    </row>
    <row r="2" spans="1:4" ht="25" customHeight="1" thickBot="1" x14ac:dyDescent="0.25">
      <c r="A2" s="200"/>
      <c r="B2" s="200"/>
      <c r="C2" s="200"/>
      <c r="D2" s="200"/>
    </row>
    <row r="3" spans="1:4" ht="25" customHeight="1" thickTop="1" x14ac:dyDescent="0.2">
      <c r="A3" s="768" t="s">
        <v>311</v>
      </c>
      <c r="B3" s="769"/>
      <c r="C3" s="769"/>
      <c r="D3" s="770"/>
    </row>
    <row r="4" spans="1:4" ht="25" customHeight="1" thickBot="1" x14ac:dyDescent="0.25">
      <c r="A4" s="771"/>
      <c r="B4" s="772"/>
      <c r="C4" s="772"/>
      <c r="D4" s="773"/>
    </row>
    <row r="5" spans="1:4" ht="25" customHeight="1" x14ac:dyDescent="0.2">
      <c r="A5" s="201" t="s">
        <v>312</v>
      </c>
      <c r="B5" s="202">
        <v>1698</v>
      </c>
      <c r="C5" s="561"/>
      <c r="D5" s="203" t="s">
        <v>232</v>
      </c>
    </row>
    <row r="6" spans="1:4" ht="25" customHeight="1" x14ac:dyDescent="0.2">
      <c r="A6" s="204" t="s">
        <v>313</v>
      </c>
      <c r="B6" s="205">
        <v>1717</v>
      </c>
      <c r="C6" s="206"/>
      <c r="D6" s="207" t="s">
        <v>237</v>
      </c>
    </row>
    <row r="7" spans="1:4" ht="25" customHeight="1" x14ac:dyDescent="0.2">
      <c r="A7" s="208" t="s">
        <v>314</v>
      </c>
      <c r="B7" s="205">
        <v>1692</v>
      </c>
      <c r="C7" s="206"/>
      <c r="D7" s="209" t="s">
        <v>232</v>
      </c>
    </row>
    <row r="8" spans="1:4" ht="25" customHeight="1" x14ac:dyDescent="0.2">
      <c r="A8" s="208" t="s">
        <v>315</v>
      </c>
      <c r="B8" s="205">
        <v>1699</v>
      </c>
      <c r="C8" s="562"/>
      <c r="D8" s="209" t="s">
        <v>232</v>
      </c>
    </row>
    <row r="9" spans="1:4" ht="25" customHeight="1" x14ac:dyDescent="0.2">
      <c r="A9" s="210" t="s">
        <v>316</v>
      </c>
      <c r="B9" s="205">
        <v>1718</v>
      </c>
      <c r="C9" s="206">
        <f>SUM(C5:C8)</f>
        <v>0</v>
      </c>
      <c r="D9" s="211" t="s">
        <v>252</v>
      </c>
    </row>
    <row r="10" spans="1:4" ht="25" customHeight="1" x14ac:dyDescent="0.2">
      <c r="A10" s="208" t="s">
        <v>317</v>
      </c>
      <c r="B10" s="205">
        <v>1693</v>
      </c>
      <c r="C10" s="206"/>
      <c r="D10" s="207" t="s">
        <v>237</v>
      </c>
    </row>
    <row r="11" spans="1:4" ht="25" customHeight="1" x14ac:dyDescent="0.2">
      <c r="A11" s="212" t="s">
        <v>318</v>
      </c>
      <c r="B11" s="205">
        <v>844</v>
      </c>
      <c r="C11" s="562">
        <v>0</v>
      </c>
      <c r="D11" s="207" t="s">
        <v>237</v>
      </c>
    </row>
    <row r="12" spans="1:4" ht="25" customHeight="1" x14ac:dyDescent="0.2">
      <c r="A12" s="212" t="s">
        <v>319</v>
      </c>
      <c r="B12" s="205">
        <v>982</v>
      </c>
      <c r="C12" s="206"/>
      <c r="D12" s="207" t="s">
        <v>237</v>
      </c>
    </row>
    <row r="13" spans="1:4" ht="25" customHeight="1" thickBot="1" x14ac:dyDescent="0.25">
      <c r="A13" s="213" t="s">
        <v>320</v>
      </c>
      <c r="B13" s="214">
        <v>1198</v>
      </c>
      <c r="C13" s="206"/>
      <c r="D13" s="215" t="s">
        <v>237</v>
      </c>
    </row>
    <row r="14" spans="1:4" ht="25" customHeight="1" thickBot="1" x14ac:dyDescent="0.25">
      <c r="A14" s="216" t="s">
        <v>321</v>
      </c>
      <c r="B14" s="217">
        <v>1199</v>
      </c>
      <c r="C14" s="218">
        <f>SUM(C9:C13)</f>
        <v>0</v>
      </c>
      <c r="D14" s="219" t="s">
        <v>252</v>
      </c>
    </row>
    <row r="15" spans="1:4" ht="17" thickTop="1" x14ac:dyDescent="0.2"/>
  </sheetData>
  <mergeCells count="2">
    <mergeCell ref="A1:D1"/>
    <mergeCell ref="A3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F4359-67B0-D54E-A0F4-897D2602BEB1}">
  <sheetPr>
    <tabColor theme="4" tint="0.59999389629810485"/>
  </sheetPr>
  <dimension ref="A1:F36"/>
  <sheetViews>
    <sheetView topLeftCell="A21" zoomScale="110" zoomScaleNormal="110" workbookViewId="0">
      <selection activeCell="C18" sqref="C18"/>
    </sheetView>
  </sheetViews>
  <sheetFormatPr baseColWidth="10" defaultRowHeight="16" x14ac:dyDescent="0.2"/>
  <cols>
    <col min="1" max="1" width="93.1640625" customWidth="1"/>
    <col min="2" max="2" width="9.33203125" customWidth="1"/>
    <col min="3" max="3" width="19.5" customWidth="1"/>
    <col min="4" max="4" width="7.5" customWidth="1"/>
    <col min="5" max="5" width="14.33203125" bestFit="1" customWidth="1"/>
    <col min="6" max="6" width="19.5" customWidth="1"/>
  </cols>
  <sheetData>
    <row r="1" spans="1:6" ht="25" customHeight="1" thickBot="1" x14ac:dyDescent="0.25">
      <c r="A1" s="756" t="s">
        <v>289</v>
      </c>
      <c r="B1" s="757"/>
      <c r="C1" s="757"/>
      <c r="D1" s="758"/>
    </row>
    <row r="2" spans="1:6" ht="25" customHeight="1" thickBot="1" x14ac:dyDescent="0.25">
      <c r="A2" s="178"/>
      <c r="B2" s="178"/>
      <c r="C2" s="178"/>
      <c r="D2" s="178"/>
    </row>
    <row r="3" spans="1:6" ht="25" customHeight="1" thickTop="1" x14ac:dyDescent="0.2">
      <c r="A3" s="759" t="s">
        <v>290</v>
      </c>
      <c r="B3" s="760"/>
      <c r="C3" s="760"/>
      <c r="D3" s="761"/>
    </row>
    <row r="4" spans="1:6" ht="25" customHeight="1" thickBot="1" x14ac:dyDescent="0.25">
      <c r="A4" s="762"/>
      <c r="B4" s="763"/>
      <c r="C4" s="763"/>
      <c r="D4" s="764"/>
    </row>
    <row r="5" spans="1:6" ht="25" customHeight="1" x14ac:dyDescent="0.2">
      <c r="A5" s="179" t="s">
        <v>291</v>
      </c>
      <c r="B5" s="180">
        <v>1145</v>
      </c>
      <c r="C5" s="563">
        <v>0</v>
      </c>
      <c r="D5" s="182" t="s">
        <v>232</v>
      </c>
    </row>
    <row r="6" spans="1:6" ht="25" customHeight="1" x14ac:dyDescent="0.2">
      <c r="A6" s="179" t="s">
        <v>292</v>
      </c>
      <c r="B6" s="183">
        <v>1146</v>
      </c>
      <c r="C6" s="184"/>
      <c r="D6" s="185" t="s">
        <v>237</v>
      </c>
    </row>
    <row r="7" spans="1:6" ht="25" customHeight="1" x14ac:dyDescent="0.2">
      <c r="A7" s="179" t="s">
        <v>293</v>
      </c>
      <c r="B7" s="180">
        <v>1177</v>
      </c>
      <c r="C7" s="563"/>
      <c r="D7" s="182" t="s">
        <v>232</v>
      </c>
      <c r="F7" t="s">
        <v>535</v>
      </c>
    </row>
    <row r="8" spans="1:6" ht="25" customHeight="1" x14ac:dyDescent="0.2">
      <c r="A8" s="179" t="s">
        <v>294</v>
      </c>
      <c r="B8" s="180">
        <v>893</v>
      </c>
      <c r="C8" s="181">
        <v>0</v>
      </c>
      <c r="D8" s="182" t="s">
        <v>232</v>
      </c>
    </row>
    <row r="9" spans="1:6" ht="25" customHeight="1" x14ac:dyDescent="0.2">
      <c r="A9" s="179" t="s">
        <v>295</v>
      </c>
      <c r="B9" s="180">
        <v>894</v>
      </c>
      <c r="C9" s="181"/>
      <c r="D9" s="185" t="s">
        <v>237</v>
      </c>
    </row>
    <row r="10" spans="1:6" ht="25" customHeight="1" x14ac:dyDescent="0.2">
      <c r="A10" s="179" t="s">
        <v>296</v>
      </c>
      <c r="B10" s="180">
        <v>1694</v>
      </c>
      <c r="C10" s="563">
        <f>'R.L.I'!H16</f>
        <v>0</v>
      </c>
      <c r="D10" s="182" t="s">
        <v>232</v>
      </c>
    </row>
    <row r="11" spans="1:6" ht="25" customHeight="1" x14ac:dyDescent="0.2">
      <c r="A11" s="186" t="s">
        <v>288</v>
      </c>
      <c r="B11" s="180">
        <v>1695</v>
      </c>
      <c r="C11" s="181"/>
      <c r="D11" s="185" t="s">
        <v>237</v>
      </c>
    </row>
    <row r="12" spans="1:6" ht="25" customHeight="1" x14ac:dyDescent="0.2">
      <c r="A12" s="186" t="s">
        <v>280</v>
      </c>
      <c r="B12" s="180">
        <v>1696</v>
      </c>
      <c r="C12" s="181"/>
      <c r="D12" s="182" t="s">
        <v>232</v>
      </c>
    </row>
    <row r="13" spans="1:6" ht="25" customHeight="1" x14ac:dyDescent="0.2">
      <c r="A13" s="179" t="s">
        <v>297</v>
      </c>
      <c r="B13" s="180">
        <v>1178</v>
      </c>
      <c r="C13" s="181">
        <v>0</v>
      </c>
      <c r="D13" s="182" t="s">
        <v>232</v>
      </c>
    </row>
    <row r="14" spans="1:6" ht="25" customHeight="1" x14ac:dyDescent="0.2">
      <c r="A14" s="179" t="s">
        <v>298</v>
      </c>
      <c r="B14" s="180">
        <v>1179</v>
      </c>
      <c r="C14" s="181"/>
      <c r="D14" s="185" t="s">
        <v>237</v>
      </c>
    </row>
    <row r="15" spans="1:6" ht="25" customHeight="1" x14ac:dyDescent="0.2">
      <c r="A15" s="179" t="s">
        <v>299</v>
      </c>
      <c r="B15" s="180">
        <v>1180</v>
      </c>
      <c r="C15" s="181"/>
      <c r="D15" s="182" t="s">
        <v>232</v>
      </c>
    </row>
    <row r="16" spans="1:6" ht="25" customHeight="1" x14ac:dyDescent="0.2">
      <c r="A16" s="179" t="s">
        <v>300</v>
      </c>
      <c r="B16" s="180">
        <v>1181</v>
      </c>
      <c r="C16" s="181"/>
      <c r="D16" s="185" t="s">
        <v>237</v>
      </c>
    </row>
    <row r="17" spans="1:6" ht="25" customHeight="1" x14ac:dyDescent="0.2">
      <c r="A17" s="179" t="s">
        <v>310</v>
      </c>
      <c r="B17" s="180">
        <v>1182</v>
      </c>
      <c r="C17" s="563">
        <v>0</v>
      </c>
      <c r="D17" s="185" t="s">
        <v>237</v>
      </c>
    </row>
    <row r="18" spans="1:6" ht="25" customHeight="1" x14ac:dyDescent="0.2">
      <c r="A18" s="179" t="s">
        <v>256</v>
      </c>
      <c r="B18" s="180">
        <v>1697</v>
      </c>
      <c r="C18" s="563">
        <f>-'R.L.I'!J10</f>
        <v>0</v>
      </c>
      <c r="D18" s="185" t="s">
        <v>237</v>
      </c>
    </row>
    <row r="19" spans="1:6" ht="25" customHeight="1" x14ac:dyDescent="0.2">
      <c r="A19" s="179" t="s">
        <v>301</v>
      </c>
      <c r="B19" s="180">
        <v>1186</v>
      </c>
      <c r="C19" s="181"/>
      <c r="D19" s="182" t="s">
        <v>232</v>
      </c>
    </row>
    <row r="20" spans="1:6" ht="25" customHeight="1" x14ac:dyDescent="0.2">
      <c r="A20" s="179" t="s">
        <v>302</v>
      </c>
      <c r="B20" s="180">
        <v>1187</v>
      </c>
      <c r="C20" s="181"/>
      <c r="D20" s="185" t="s">
        <v>237</v>
      </c>
    </row>
    <row r="21" spans="1:6" ht="25" customHeight="1" x14ac:dyDescent="0.2">
      <c r="A21" s="179" t="s">
        <v>261</v>
      </c>
      <c r="B21" s="180">
        <v>1700</v>
      </c>
      <c r="C21" s="181"/>
      <c r="D21" s="185" t="s">
        <v>237</v>
      </c>
    </row>
    <row r="22" spans="1:6" ht="25" customHeight="1" x14ac:dyDescent="0.2">
      <c r="A22" s="179" t="s">
        <v>303</v>
      </c>
      <c r="B22" s="180">
        <v>1188</v>
      </c>
      <c r="C22" s="181"/>
      <c r="D22" s="185" t="s">
        <v>237</v>
      </c>
    </row>
    <row r="23" spans="1:6" ht="25" customHeight="1" x14ac:dyDescent="0.2">
      <c r="A23" s="179" t="s">
        <v>304</v>
      </c>
      <c r="B23" s="180">
        <v>1701</v>
      </c>
      <c r="C23" s="563">
        <f>'R.L.I'!E27</f>
        <v>0</v>
      </c>
      <c r="D23" s="182" t="s">
        <v>232</v>
      </c>
    </row>
    <row r="24" spans="1:6" ht="25" customHeight="1" x14ac:dyDescent="0.2">
      <c r="A24" s="179" t="s">
        <v>305</v>
      </c>
      <c r="B24" s="180">
        <v>1702</v>
      </c>
      <c r="C24" s="181"/>
      <c r="D24" s="182" t="s">
        <v>232</v>
      </c>
    </row>
    <row r="25" spans="1:6" ht="25" customHeight="1" x14ac:dyDescent="0.2">
      <c r="A25" s="179" t="s">
        <v>306</v>
      </c>
      <c r="B25" s="180">
        <v>1189</v>
      </c>
      <c r="C25" s="181"/>
      <c r="D25" s="182" t="s">
        <v>232</v>
      </c>
    </row>
    <row r="26" spans="1:6" ht="25" customHeight="1" thickBot="1" x14ac:dyDescent="0.25">
      <c r="A26" s="187" t="s">
        <v>307</v>
      </c>
      <c r="B26" s="188">
        <v>1190</v>
      </c>
      <c r="C26" s="181"/>
      <c r="D26" s="189" t="s">
        <v>237</v>
      </c>
    </row>
    <row r="27" spans="1:6" ht="25" customHeight="1" thickBot="1" x14ac:dyDescent="0.25">
      <c r="A27" s="190" t="s">
        <v>308</v>
      </c>
      <c r="B27" s="191">
        <v>645</v>
      </c>
      <c r="C27" s="192">
        <f>SUM(C5:C26)</f>
        <v>0</v>
      </c>
      <c r="D27" s="193" t="s">
        <v>252</v>
      </c>
      <c r="F27" s="478"/>
    </row>
    <row r="28" spans="1:6" ht="25" customHeight="1" thickBot="1" x14ac:dyDescent="0.25">
      <c r="A28" s="194" t="s">
        <v>309</v>
      </c>
      <c r="B28" s="195">
        <v>646</v>
      </c>
      <c r="C28" s="196"/>
      <c r="D28" s="197" t="s">
        <v>252</v>
      </c>
    </row>
    <row r="29" spans="1:6" ht="17" thickTop="1" x14ac:dyDescent="0.2">
      <c r="A29" s="198"/>
      <c r="B29" s="198"/>
      <c r="C29" s="198"/>
      <c r="D29" s="198"/>
    </row>
    <row r="30" spans="1:6" x14ac:dyDescent="0.2">
      <c r="A30" s="198"/>
      <c r="B30" s="198"/>
      <c r="C30" s="198"/>
      <c r="D30" s="198"/>
    </row>
    <row r="31" spans="1:6" x14ac:dyDescent="0.2">
      <c r="C31" s="478"/>
    </row>
    <row r="32" spans="1:6" x14ac:dyDescent="0.2">
      <c r="C32" s="478"/>
      <c r="E32" s="478"/>
      <c r="F32" s="478"/>
    </row>
    <row r="34" spans="3:6" x14ac:dyDescent="0.2">
      <c r="C34" s="478"/>
      <c r="E34" s="477"/>
      <c r="F34" s="478"/>
    </row>
    <row r="36" spans="3:6" x14ac:dyDescent="0.2">
      <c r="F36" s="478"/>
    </row>
  </sheetData>
  <mergeCells count="2">
    <mergeCell ref="A1:D1"/>
    <mergeCell ref="A3:D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F4FC-EA77-B644-8E9C-27B4B1091C02}">
  <sheetPr>
    <tabColor theme="4" tint="0.59999389629810485"/>
  </sheetPr>
  <dimension ref="A1:S19"/>
  <sheetViews>
    <sheetView zoomScale="90" zoomScaleNormal="90" workbookViewId="0">
      <selection activeCell="F20" sqref="F20"/>
    </sheetView>
  </sheetViews>
  <sheetFormatPr baseColWidth="10" defaultRowHeight="28" customHeight="1" x14ac:dyDescent="0.2"/>
  <cols>
    <col min="1" max="1" width="78.83203125" style="39" customWidth="1"/>
    <col min="2" max="2" width="5.1640625" style="39" customWidth="1"/>
    <col min="3" max="3" width="8.33203125" style="39" customWidth="1"/>
    <col min="4" max="4" width="25.83203125" style="39" customWidth="1"/>
    <col min="5" max="5" width="8.1640625" style="39" customWidth="1"/>
    <col min="6" max="6" width="25.83203125" style="39" customWidth="1"/>
    <col min="7" max="7" width="8.33203125" style="39" customWidth="1"/>
    <col min="8" max="8" width="25.83203125" style="39" customWidth="1"/>
    <col min="9" max="9" width="8.83203125" style="39" customWidth="1"/>
    <col min="10" max="10" width="25.83203125" style="39" customWidth="1"/>
    <col min="11" max="11" width="12.1640625" style="39" customWidth="1"/>
    <col min="12" max="12" width="25.83203125" style="39" customWidth="1"/>
    <col min="13" max="13" width="10.6640625" style="39" customWidth="1"/>
    <col min="14" max="14" width="25.83203125" style="39" customWidth="1"/>
    <col min="15" max="15" width="10.1640625" style="39" customWidth="1"/>
    <col min="16" max="16" width="25.83203125" style="39" customWidth="1"/>
    <col min="17" max="17" width="10.33203125" style="39" customWidth="1"/>
    <col min="18" max="18" width="25.83203125" style="39" customWidth="1"/>
    <col min="19" max="19" width="8" style="39" customWidth="1"/>
  </cols>
  <sheetData>
    <row r="1" spans="1:19" ht="28" customHeight="1" thickBot="1" x14ac:dyDescent="0.25">
      <c r="A1" s="776" t="s">
        <v>289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8"/>
    </row>
    <row r="2" spans="1:19" ht="28" customHeight="1" thickBot="1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</row>
    <row r="3" spans="1:19" ht="28" customHeight="1" thickTop="1" thickBot="1" x14ac:dyDescent="0.25">
      <c r="A3" s="779" t="s">
        <v>322</v>
      </c>
      <c r="B3" s="308"/>
      <c r="C3" s="782" t="s">
        <v>108</v>
      </c>
      <c r="D3" s="783"/>
      <c r="E3" s="782" t="s">
        <v>109</v>
      </c>
      <c r="F3" s="783"/>
      <c r="G3" s="788" t="s">
        <v>110</v>
      </c>
      <c r="H3" s="789"/>
      <c r="I3" s="789"/>
      <c r="J3" s="789"/>
      <c r="K3" s="789"/>
      <c r="L3" s="789"/>
      <c r="M3" s="789"/>
      <c r="N3" s="789"/>
      <c r="O3" s="789"/>
      <c r="P3" s="790"/>
      <c r="Q3" s="791" t="s">
        <v>323</v>
      </c>
      <c r="R3" s="791"/>
      <c r="S3" s="309"/>
    </row>
    <row r="4" spans="1:19" ht="28" customHeight="1" thickBot="1" x14ac:dyDescent="0.25">
      <c r="A4" s="780"/>
      <c r="B4" s="310"/>
      <c r="C4" s="784"/>
      <c r="D4" s="785"/>
      <c r="E4" s="784"/>
      <c r="F4" s="785"/>
      <c r="G4" s="794" t="s">
        <v>324</v>
      </c>
      <c r="H4" s="795"/>
      <c r="I4" s="795"/>
      <c r="J4" s="795"/>
      <c r="K4" s="795"/>
      <c r="L4" s="796"/>
      <c r="M4" s="797" t="s">
        <v>325</v>
      </c>
      <c r="N4" s="798"/>
      <c r="O4" s="798" t="s">
        <v>118</v>
      </c>
      <c r="P4" s="800"/>
      <c r="Q4" s="792"/>
      <c r="R4" s="792"/>
      <c r="S4" s="311"/>
    </row>
    <row r="5" spans="1:19" ht="28" customHeight="1" thickBot="1" x14ac:dyDescent="0.25">
      <c r="A5" s="781"/>
      <c r="B5" s="312"/>
      <c r="C5" s="786"/>
      <c r="D5" s="787"/>
      <c r="E5" s="786"/>
      <c r="F5" s="787"/>
      <c r="G5" s="774" t="s">
        <v>326</v>
      </c>
      <c r="H5" s="775"/>
      <c r="I5" s="774" t="s">
        <v>327</v>
      </c>
      <c r="J5" s="775"/>
      <c r="K5" s="774" t="s">
        <v>328</v>
      </c>
      <c r="L5" s="775"/>
      <c r="M5" s="799"/>
      <c r="N5" s="793"/>
      <c r="O5" s="793"/>
      <c r="P5" s="801"/>
      <c r="Q5" s="793"/>
      <c r="R5" s="793"/>
      <c r="S5" s="313"/>
    </row>
    <row r="6" spans="1:19" ht="28" customHeight="1" x14ac:dyDescent="0.2">
      <c r="A6" s="222" t="s">
        <v>329</v>
      </c>
      <c r="B6" s="223" t="s">
        <v>232</v>
      </c>
      <c r="C6" s="224">
        <v>1200</v>
      </c>
      <c r="D6" s="225">
        <v>0</v>
      </c>
      <c r="E6" s="226">
        <v>1211</v>
      </c>
      <c r="F6" s="227"/>
      <c r="G6" s="224">
        <v>1221</v>
      </c>
      <c r="H6" s="228"/>
      <c r="I6" s="229">
        <v>1730</v>
      </c>
      <c r="J6" s="225"/>
      <c r="K6" s="224">
        <v>1731</v>
      </c>
      <c r="L6" s="225"/>
      <c r="M6" s="226">
        <v>1234</v>
      </c>
      <c r="N6" s="227"/>
      <c r="O6" s="224">
        <v>1246</v>
      </c>
      <c r="P6" s="225"/>
      <c r="Q6" s="224">
        <v>1260</v>
      </c>
      <c r="R6" s="228"/>
      <c r="S6" s="230" t="s">
        <v>232</v>
      </c>
    </row>
    <row r="7" spans="1:19" ht="28" customHeight="1" thickBot="1" x14ac:dyDescent="0.25">
      <c r="A7" s="231" t="s">
        <v>330</v>
      </c>
      <c r="B7" s="232" t="s">
        <v>237</v>
      </c>
      <c r="C7" s="233"/>
      <c r="D7" s="234"/>
      <c r="E7" s="235"/>
      <c r="F7" s="236"/>
      <c r="G7" s="237">
        <v>1222</v>
      </c>
      <c r="H7" s="238"/>
      <c r="I7" s="239"/>
      <c r="J7" s="240"/>
      <c r="K7" s="237">
        <v>1732</v>
      </c>
      <c r="L7" s="241"/>
      <c r="M7" s="242">
        <v>1235</v>
      </c>
      <c r="N7" s="243"/>
      <c r="O7" s="244">
        <v>1247</v>
      </c>
      <c r="P7" s="245"/>
      <c r="Q7" s="233"/>
      <c r="R7" s="246"/>
      <c r="S7" s="247" t="s">
        <v>237</v>
      </c>
    </row>
    <row r="8" spans="1:19" ht="28" customHeight="1" x14ac:dyDescent="0.2">
      <c r="A8" s="248" t="s">
        <v>331</v>
      </c>
      <c r="B8" s="249" t="s">
        <v>237</v>
      </c>
      <c r="C8" s="224">
        <v>1201</v>
      </c>
      <c r="D8" s="225"/>
      <c r="E8" s="250"/>
      <c r="F8" s="251"/>
      <c r="G8" s="252"/>
      <c r="H8" s="253"/>
      <c r="I8" s="254">
        <v>1223</v>
      </c>
      <c r="J8" s="227"/>
      <c r="K8" s="255"/>
      <c r="L8" s="251"/>
      <c r="M8" s="256"/>
      <c r="N8" s="257"/>
      <c r="O8" s="258"/>
      <c r="P8" s="257"/>
      <c r="Q8" s="224">
        <v>1261</v>
      </c>
      <c r="R8" s="228"/>
      <c r="S8" s="259" t="s">
        <v>237</v>
      </c>
    </row>
    <row r="9" spans="1:19" ht="28" customHeight="1" x14ac:dyDescent="0.2">
      <c r="A9" s="248" t="s">
        <v>301</v>
      </c>
      <c r="B9" s="223" t="s">
        <v>232</v>
      </c>
      <c r="C9" s="224">
        <v>1202</v>
      </c>
      <c r="D9" s="225"/>
      <c r="E9" s="226">
        <v>1212</v>
      </c>
      <c r="F9" s="227"/>
      <c r="G9" s="224">
        <v>1224</v>
      </c>
      <c r="H9" s="228"/>
      <c r="I9" s="260">
        <v>1733</v>
      </c>
      <c r="J9" s="225"/>
      <c r="K9" s="261">
        <v>1734</v>
      </c>
      <c r="L9" s="225"/>
      <c r="M9" s="224">
        <v>1236</v>
      </c>
      <c r="N9" s="262"/>
      <c r="O9" s="263">
        <v>1248</v>
      </c>
      <c r="P9" s="262"/>
      <c r="Q9" s="224">
        <v>1262</v>
      </c>
      <c r="R9" s="228"/>
      <c r="S9" s="264" t="s">
        <v>232</v>
      </c>
    </row>
    <row r="10" spans="1:19" ht="28" customHeight="1" x14ac:dyDescent="0.2">
      <c r="A10" s="248" t="s">
        <v>302</v>
      </c>
      <c r="B10" s="249" t="s">
        <v>237</v>
      </c>
      <c r="C10" s="224">
        <v>1203</v>
      </c>
      <c r="D10" s="225"/>
      <c r="E10" s="226">
        <v>1213</v>
      </c>
      <c r="F10" s="227"/>
      <c r="G10" s="224">
        <v>1225</v>
      </c>
      <c r="H10" s="228"/>
      <c r="I10" s="229">
        <v>1735</v>
      </c>
      <c r="J10" s="225"/>
      <c r="K10" s="224">
        <v>1736</v>
      </c>
      <c r="L10" s="225"/>
      <c r="M10" s="224">
        <v>1237</v>
      </c>
      <c r="N10" s="262"/>
      <c r="O10" s="263">
        <v>1249</v>
      </c>
      <c r="P10" s="262"/>
      <c r="Q10" s="224">
        <v>1263</v>
      </c>
      <c r="R10" s="228"/>
      <c r="S10" s="259" t="s">
        <v>237</v>
      </c>
    </row>
    <row r="11" spans="1:19" ht="28" customHeight="1" x14ac:dyDescent="0.2">
      <c r="A11" s="248" t="s">
        <v>332</v>
      </c>
      <c r="B11" s="249" t="s">
        <v>237</v>
      </c>
      <c r="C11" s="224">
        <v>1204</v>
      </c>
      <c r="D11" s="225">
        <v>0</v>
      </c>
      <c r="E11" s="226">
        <v>1214</v>
      </c>
      <c r="F11" s="227"/>
      <c r="G11" s="224">
        <v>1226</v>
      </c>
      <c r="H11" s="228"/>
      <c r="I11" s="229">
        <v>1737</v>
      </c>
      <c r="J11" s="225"/>
      <c r="K11" s="224">
        <v>1738</v>
      </c>
      <c r="L11" s="225"/>
      <c r="M11" s="224">
        <v>1238</v>
      </c>
      <c r="N11" s="262"/>
      <c r="O11" s="263">
        <v>1250</v>
      </c>
      <c r="P11" s="262"/>
      <c r="Q11" s="224">
        <v>1264</v>
      </c>
      <c r="R11" s="228"/>
      <c r="S11" s="259" t="s">
        <v>237</v>
      </c>
    </row>
    <row r="12" spans="1:19" ht="28" customHeight="1" x14ac:dyDescent="0.2">
      <c r="A12" s="248" t="s">
        <v>333</v>
      </c>
      <c r="B12" s="223" t="s">
        <v>232</v>
      </c>
      <c r="C12" s="224">
        <v>1205</v>
      </c>
      <c r="D12" s="225">
        <v>0</v>
      </c>
      <c r="E12" s="226">
        <v>1215</v>
      </c>
      <c r="F12" s="227"/>
      <c r="G12" s="224">
        <v>1227</v>
      </c>
      <c r="H12" s="228"/>
      <c r="I12" s="229">
        <v>1739</v>
      </c>
      <c r="J12" s="225"/>
      <c r="K12" s="224">
        <v>1740</v>
      </c>
      <c r="L12" s="225"/>
      <c r="M12" s="224">
        <v>1239</v>
      </c>
      <c r="N12" s="262"/>
      <c r="O12" s="263">
        <v>1251</v>
      </c>
      <c r="P12" s="262"/>
      <c r="Q12" s="265"/>
      <c r="R12" s="266"/>
      <c r="S12" s="264" t="s">
        <v>232</v>
      </c>
    </row>
    <row r="13" spans="1:19" ht="28" customHeight="1" x14ac:dyDescent="0.2">
      <c r="A13" s="248" t="s">
        <v>334</v>
      </c>
      <c r="B13" s="223" t="s">
        <v>232</v>
      </c>
      <c r="C13" s="224">
        <v>1206</v>
      </c>
      <c r="D13" s="225"/>
      <c r="E13" s="226">
        <v>1216</v>
      </c>
      <c r="F13" s="227"/>
      <c r="G13" s="224">
        <v>1228</v>
      </c>
      <c r="H13" s="228"/>
      <c r="I13" s="229">
        <v>1741</v>
      </c>
      <c r="J13" s="225"/>
      <c r="K13" s="224">
        <v>1742</v>
      </c>
      <c r="L13" s="225"/>
      <c r="M13" s="224">
        <v>1240</v>
      </c>
      <c r="N13" s="262"/>
      <c r="O13" s="263">
        <v>1252</v>
      </c>
      <c r="P13" s="262">
        <v>0</v>
      </c>
      <c r="Q13" s="224">
        <v>1265</v>
      </c>
      <c r="R13" s="228"/>
      <c r="S13" s="264" t="s">
        <v>232</v>
      </c>
    </row>
    <row r="14" spans="1:19" ht="28" customHeight="1" x14ac:dyDescent="0.2">
      <c r="A14" s="248" t="s">
        <v>335</v>
      </c>
      <c r="B14" s="249" t="s">
        <v>237</v>
      </c>
      <c r="C14" s="224">
        <v>1207</v>
      </c>
      <c r="D14" s="225"/>
      <c r="E14" s="226">
        <v>1217</v>
      </c>
      <c r="F14" s="227"/>
      <c r="G14" s="224">
        <v>1229</v>
      </c>
      <c r="H14" s="228"/>
      <c r="I14" s="229">
        <v>1743</v>
      </c>
      <c r="J14" s="225"/>
      <c r="K14" s="224">
        <v>1744</v>
      </c>
      <c r="L14" s="225"/>
      <c r="M14" s="224">
        <v>1241</v>
      </c>
      <c r="N14" s="262"/>
      <c r="O14" s="263">
        <v>1253</v>
      </c>
      <c r="P14" s="262"/>
      <c r="Q14" s="224">
        <v>1266</v>
      </c>
      <c r="R14" s="228"/>
      <c r="S14" s="259" t="s">
        <v>237</v>
      </c>
    </row>
    <row r="15" spans="1:19" ht="28" customHeight="1" x14ac:dyDescent="0.2">
      <c r="A15" s="248" t="s">
        <v>336</v>
      </c>
      <c r="B15" s="249" t="s">
        <v>237</v>
      </c>
      <c r="C15" s="224">
        <v>1208</v>
      </c>
      <c r="D15" s="225">
        <v>0</v>
      </c>
      <c r="E15" s="226">
        <v>1218</v>
      </c>
      <c r="F15" s="227"/>
      <c r="G15" s="224">
        <v>1230</v>
      </c>
      <c r="H15" s="228"/>
      <c r="I15" s="229">
        <v>1745</v>
      </c>
      <c r="J15" s="225"/>
      <c r="K15" s="224">
        <v>1746</v>
      </c>
      <c r="L15" s="225"/>
      <c r="M15" s="224">
        <v>1242</v>
      </c>
      <c r="N15" s="262"/>
      <c r="O15" s="263">
        <v>1254</v>
      </c>
      <c r="P15" s="262"/>
      <c r="Q15" s="224">
        <v>1267</v>
      </c>
      <c r="R15" s="228"/>
      <c r="S15" s="259" t="s">
        <v>237</v>
      </c>
    </row>
    <row r="16" spans="1:19" ht="28" customHeight="1" thickBot="1" x14ac:dyDescent="0.25">
      <c r="A16" s="267" t="s">
        <v>337</v>
      </c>
      <c r="B16" s="268" t="s">
        <v>237</v>
      </c>
      <c r="C16" s="269">
        <v>1209</v>
      </c>
      <c r="D16" s="270"/>
      <c r="E16" s="271">
        <v>1219</v>
      </c>
      <c r="F16" s="270"/>
      <c r="G16" s="269">
        <v>1231</v>
      </c>
      <c r="H16" s="272"/>
      <c r="I16" s="273">
        <v>1747</v>
      </c>
      <c r="J16" s="274"/>
      <c r="K16" s="269">
        <v>1748</v>
      </c>
      <c r="L16" s="274"/>
      <c r="M16" s="269">
        <v>1243</v>
      </c>
      <c r="N16" s="275"/>
      <c r="O16" s="276">
        <v>1255</v>
      </c>
      <c r="P16" s="277"/>
      <c r="Q16" s="269">
        <v>1268</v>
      </c>
      <c r="R16" s="272"/>
      <c r="S16" s="278" t="s">
        <v>237</v>
      </c>
    </row>
    <row r="17" spans="1:19" ht="28" customHeight="1" x14ac:dyDescent="0.2">
      <c r="A17" s="279" t="s">
        <v>338</v>
      </c>
      <c r="B17" s="280" t="s">
        <v>252</v>
      </c>
      <c r="C17" s="281">
        <v>1210</v>
      </c>
      <c r="D17" s="282">
        <f>SUM(D10:D16)</f>
        <v>0</v>
      </c>
      <c r="E17" s="283">
        <v>1220</v>
      </c>
      <c r="F17" s="284"/>
      <c r="G17" s="281">
        <v>1232</v>
      </c>
      <c r="H17" s="285"/>
      <c r="I17" s="286">
        <v>1749</v>
      </c>
      <c r="J17" s="282"/>
      <c r="K17" s="281">
        <v>1750</v>
      </c>
      <c r="L17" s="282"/>
      <c r="M17" s="281">
        <v>1244</v>
      </c>
      <c r="N17" s="287"/>
      <c r="O17" s="288">
        <v>1256</v>
      </c>
      <c r="P17" s="289">
        <v>0</v>
      </c>
      <c r="Q17" s="281">
        <v>1269</v>
      </c>
      <c r="R17" s="285"/>
      <c r="S17" s="290" t="s">
        <v>252</v>
      </c>
    </row>
    <row r="18" spans="1:19" ht="28" customHeight="1" thickBot="1" x14ac:dyDescent="0.25">
      <c r="A18" s="291" t="s">
        <v>339</v>
      </c>
      <c r="B18" s="292" t="s">
        <v>252</v>
      </c>
      <c r="C18" s="293"/>
      <c r="D18" s="294"/>
      <c r="E18" s="295"/>
      <c r="F18" s="296"/>
      <c r="G18" s="297">
        <v>1233</v>
      </c>
      <c r="H18" s="298"/>
      <c r="I18" s="299"/>
      <c r="J18" s="300"/>
      <c r="K18" s="301">
        <v>1751</v>
      </c>
      <c r="L18" s="302"/>
      <c r="M18" s="301">
        <v>1245</v>
      </c>
      <c r="N18" s="303"/>
      <c r="O18" s="304">
        <v>1257</v>
      </c>
      <c r="P18" s="305"/>
      <c r="Q18" s="296"/>
      <c r="R18" s="306"/>
      <c r="S18" s="307" t="s">
        <v>252</v>
      </c>
    </row>
    <row r="19" spans="1:19" ht="28" customHeight="1" thickTop="1" x14ac:dyDescent="0.2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</row>
  </sheetData>
  <mergeCells count="12">
    <mergeCell ref="I5:J5"/>
    <mergeCell ref="K5:L5"/>
    <mergeCell ref="A1:S1"/>
    <mergeCell ref="A3:A5"/>
    <mergeCell ref="C3:D5"/>
    <mergeCell ref="E3:F5"/>
    <mergeCell ref="G3:P3"/>
    <mergeCell ref="Q3:R5"/>
    <mergeCell ref="G4:L4"/>
    <mergeCell ref="M4:N5"/>
    <mergeCell ref="O4:P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BALANCE GENERAL</vt:lpstr>
      <vt:lpstr>R.L.I</vt:lpstr>
      <vt:lpstr>C.P.T.</vt:lpstr>
      <vt:lpstr>RREE</vt:lpstr>
      <vt:lpstr>RECUADRO 6</vt:lpstr>
      <vt:lpstr>RECUADRO 12</vt:lpstr>
      <vt:lpstr>RECUADRO 13</vt:lpstr>
      <vt:lpstr>RECUADRO 14</vt:lpstr>
      <vt:lpstr>RECUADRO 15</vt:lpstr>
      <vt:lpstr>RECUADRO 16</vt:lpstr>
      <vt:lpstr>DJ1948</vt:lpstr>
      <vt:lpstr>F22 EMPRESA</vt:lpstr>
      <vt:lpstr>F22 SOCIO</vt:lpstr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fresia carrasco</cp:lastModifiedBy>
  <dcterms:created xsi:type="dcterms:W3CDTF">2025-12-15T22:13:18Z</dcterms:created>
  <dcterms:modified xsi:type="dcterms:W3CDTF">2026-02-18T01:06:00Z</dcterms:modified>
</cp:coreProperties>
</file>