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siacarrasco/Desktop/"/>
    </mc:Choice>
  </mc:AlternateContent>
  <xr:revisionPtr revIDLastSave="0" documentId="13_ncr:1_{16B81705-986C-BA4D-B386-1FF7D78DA619}" xr6:coauthVersionLast="47" xr6:coauthVersionMax="47" xr10:uidLastSave="{00000000-0000-0000-0000-000000000000}"/>
  <bookViews>
    <workbookView xWindow="0" yWindow="500" windowWidth="28800" windowHeight="17500" activeTab="8" xr2:uid="{169D200F-DBCA-054F-805B-6DE08B5D91BA}"/>
  </bookViews>
  <sheets>
    <sheet name="BALANCE TRIBUTARIO" sheetId="4" r:id="rId1"/>
    <sheet name="DET. BASE IMP. CON CONTABILIDAD" sheetId="1" r:id="rId2"/>
    <sheet name="CPTS" sheetId="3" r:id="rId3"/>
    <sheet name="RRE" sheetId="5" r:id="rId4"/>
    <sheet name="DJ1948" sheetId="7" r:id="rId5"/>
    <sheet name="DATO PERSONA NATURAL" sheetId="12" r:id="rId6"/>
    <sheet name="F22" sheetId="6" r:id="rId7"/>
    <sheet name="REC.17,18 Y 19" sheetId="8" r:id="rId8"/>
    <sheet name="RECUADRO 20 Y 21" sheetId="1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1" l="1"/>
  <c r="F40" i="11"/>
  <c r="F36" i="11"/>
  <c r="D16" i="11"/>
  <c r="C59" i="8"/>
  <c r="C56" i="8"/>
  <c r="C65" i="8" s="1"/>
  <c r="AD144" i="6"/>
  <c r="AD130" i="6"/>
  <c r="X130" i="6"/>
  <c r="AD40" i="6"/>
  <c r="X74" i="6"/>
  <c r="AD113" i="6"/>
  <c r="S77" i="6"/>
  <c r="X70" i="6"/>
  <c r="AD44" i="6"/>
  <c r="X46" i="6" s="1"/>
  <c r="AD31" i="6"/>
  <c r="L40" i="6"/>
  <c r="AD32" i="6"/>
  <c r="L32" i="6"/>
  <c r="AD10" i="6"/>
  <c r="AA5" i="6"/>
  <c r="AD5" i="6"/>
  <c r="E24" i="12"/>
  <c r="E23" i="12"/>
  <c r="C23" i="12"/>
  <c r="C25" i="12"/>
  <c r="U11" i="7"/>
  <c r="F11" i="7"/>
  <c r="G17" i="5"/>
  <c r="E40" i="5"/>
  <c r="G56" i="1"/>
  <c r="G54" i="1"/>
  <c r="G27" i="1"/>
  <c r="G26" i="1"/>
  <c r="F12" i="4"/>
  <c r="D12" i="4"/>
  <c r="B43" i="12"/>
  <c r="F15" i="12"/>
  <c r="M5" i="12"/>
  <c r="F13" i="12"/>
  <c r="H4" i="12"/>
  <c r="F14" i="4"/>
  <c r="D14" i="4"/>
  <c r="E22" i="4"/>
  <c r="I22" i="4" s="1"/>
  <c r="C92" i="8"/>
  <c r="C40" i="8"/>
  <c r="C23" i="8"/>
  <c r="C22" i="8"/>
  <c r="C39" i="8" s="1"/>
  <c r="C15" i="8"/>
  <c r="X77" i="6"/>
  <c r="AD114" i="6"/>
  <c r="G44" i="1"/>
  <c r="D27" i="3" s="1"/>
  <c r="U13" i="7" l="1"/>
  <c r="C41" i="8"/>
  <c r="C44" i="8" s="1"/>
  <c r="C22" i="5"/>
  <c r="C47" i="5"/>
  <c r="G43" i="1"/>
  <c r="C11" i="1"/>
  <c r="G19" i="1"/>
  <c r="C22" i="1"/>
  <c r="D13" i="4"/>
  <c r="G45" i="1" l="1"/>
  <c r="C30" i="4"/>
  <c r="C32" i="4" s="1"/>
  <c r="E30" i="4"/>
  <c r="E32" i="4" s="1"/>
  <c r="G30" i="4"/>
  <c r="I30" i="4"/>
  <c r="I32" i="4" s="1"/>
  <c r="B30" i="4"/>
  <c r="B32" i="4" s="1"/>
  <c r="C32" i="1"/>
  <c r="D25" i="4"/>
  <c r="H25" i="4" s="1"/>
  <c r="H30" i="4" s="1"/>
  <c r="D10" i="4"/>
  <c r="F13" i="4"/>
  <c r="B28" i="5"/>
  <c r="G21" i="5"/>
  <c r="C21" i="5"/>
  <c r="C17" i="5"/>
  <c r="C16" i="5"/>
  <c r="B14" i="5"/>
  <c r="J11" i="5"/>
  <c r="J18" i="5" s="1"/>
  <c r="J30" i="5" s="1"/>
  <c r="G11" i="5"/>
  <c r="F11" i="5"/>
  <c r="F18" i="5" s="1"/>
  <c r="F30" i="5" s="1"/>
  <c r="D11" i="5"/>
  <c r="I10" i="5"/>
  <c r="I11" i="5" s="1"/>
  <c r="I18" i="5" s="1"/>
  <c r="I30" i="5" s="1"/>
  <c r="H10" i="5"/>
  <c r="H11" i="5" s="1"/>
  <c r="H18" i="5" s="1"/>
  <c r="H30" i="5" s="1"/>
  <c r="E11" i="5"/>
  <c r="E18" i="5" s="1"/>
  <c r="C10" i="5"/>
  <c r="C11" i="5" s="1"/>
  <c r="E22" i="3"/>
  <c r="C40" i="1"/>
  <c r="C39" i="1"/>
  <c r="A37" i="1"/>
  <c r="A31" i="1"/>
  <c r="A30" i="1"/>
  <c r="B26" i="1"/>
  <c r="B27" i="1" s="1"/>
  <c r="B25" i="1"/>
  <c r="A25" i="1"/>
  <c r="A26" i="1" s="1"/>
  <c r="A23" i="1"/>
  <c r="A24" i="1" s="1"/>
  <c r="A19" i="1"/>
  <c r="B18" i="1"/>
  <c r="B19" i="1" s="1"/>
  <c r="A17" i="1"/>
  <c r="A15" i="1"/>
  <c r="A14" i="1"/>
  <c r="B41" i="1" s="1"/>
  <c r="A13" i="1"/>
  <c r="B40" i="1" s="1"/>
  <c r="A12" i="1"/>
  <c r="B39" i="1" s="1"/>
  <c r="D30" i="4" l="1"/>
  <c r="D32" i="4" s="1"/>
  <c r="D34" i="4" s="1"/>
  <c r="E30" i="5"/>
  <c r="G48" i="1"/>
  <c r="D18" i="3"/>
  <c r="D31" i="3" s="1"/>
  <c r="H31" i="4"/>
  <c r="F10" i="4"/>
  <c r="D13" i="5"/>
  <c r="C13" i="5" s="1"/>
  <c r="F30" i="4" l="1"/>
  <c r="G31" i="4" s="1"/>
  <c r="G32" i="4" s="1"/>
  <c r="C37" i="1"/>
  <c r="C42" i="1" s="1"/>
  <c r="H32" i="4"/>
  <c r="C48" i="1" l="1"/>
  <c r="C50" i="1" s="1"/>
  <c r="G18" i="5" s="1"/>
  <c r="AF77" i="6"/>
  <c r="AD77" i="6" s="1"/>
  <c r="N149" i="6" s="1"/>
  <c r="N152" i="6" s="1"/>
  <c r="E33" i="5"/>
  <c r="E42" i="5" s="1"/>
  <c r="F32" i="4"/>
  <c r="J33" i="4" s="1"/>
  <c r="C53" i="1" l="1"/>
  <c r="D15" i="5"/>
  <c r="C15" i="5" l="1"/>
  <c r="C18" i="5" s="1"/>
  <c r="D13" i="11"/>
  <c r="D18" i="11" s="1"/>
  <c r="D18" i="5"/>
  <c r="D30" i="5" s="1"/>
  <c r="G23" i="5" l="1"/>
  <c r="G22" i="5"/>
  <c r="G30" i="5" s="1"/>
  <c r="C23" i="5" l="1"/>
  <c r="C30" i="5" s="1"/>
</calcChain>
</file>

<file path=xl/sharedStrings.xml><?xml version="1.0" encoding="utf-8"?>
<sst xmlns="http://schemas.openxmlformats.org/spreadsheetml/2006/main" count="976" uniqueCount="544">
  <si>
    <t>SR.____________________________</t>
  </si>
  <si>
    <t>RUT______________________________</t>
  </si>
  <si>
    <t>DETERMINACIÓN DE LA BASE IMPONIBLE</t>
  </si>
  <si>
    <t>CON CONTABILIDAD COMPLETA AL 31 DE DICIEMBRE 2024</t>
  </si>
  <si>
    <t>SEGÚN INGRESO Y EGRESOS DEL AÑO COMERCIAL 2024</t>
  </si>
  <si>
    <t>RESULTADO SEGÚN BALANCE</t>
  </si>
  <si>
    <t>PERCIBIDO O PAGADO</t>
  </si>
  <si>
    <t>Ingresos del giro percibidos</t>
  </si>
  <si>
    <t>+</t>
  </si>
  <si>
    <t>AGREGADOS:</t>
  </si>
  <si>
    <t>Ingresos del giro devengados en ejercicios anteriores y percibidos en el ejercicio actual</t>
  </si>
  <si>
    <t>SIN CM</t>
  </si>
  <si>
    <t>Rentas de fuente extranjera percibidas</t>
  </si>
  <si>
    <t>Intereses y reajustes percibidos por préstamos y otros</t>
  </si>
  <si>
    <t>Mayor valor percibido por rescate o enajenación de inversiones o bienes no depreciables</t>
  </si>
  <si>
    <t>Ingresos percibidos o devengados por operaciones con empresas relacionadas del art. 14 letra A) LIR</t>
  </si>
  <si>
    <t>Otros ingresos percibidos o devengados</t>
  </si>
  <si>
    <t>Ingreso diferido imputado en el ejercicio, debidamente incrementado y reajustado cuando corresponda</t>
  </si>
  <si>
    <t>HONORARIOS</t>
  </si>
  <si>
    <t>Crédito sobre activos fijos adquiridos en el ejercicio (art. 33 bis LIR)</t>
  </si>
  <si>
    <t>TOTAL DE INGRESOS ANUALES</t>
  </si>
  <si>
    <t>=</t>
  </si>
  <si>
    <t>VENTAS</t>
  </si>
  <si>
    <t>Gasto por saldo inicial de existencias o insumos del negocio en cambio de régimen, pagados</t>
  </si>
  <si>
    <t>(-)</t>
  </si>
  <si>
    <t>Gasto por saldo inicial de activos fijos depreciables en cambio de régimen, pagados</t>
  </si>
  <si>
    <t>DEDUCCIONES:</t>
  </si>
  <si>
    <t>Gasto por pérdida tributaria en cambio de régimen</t>
  </si>
  <si>
    <t>Existencias, insumos y servicios del negocio, pagados</t>
  </si>
  <si>
    <t xml:space="preserve">Existencias, insumos y servicios del negocio adeudados en ejercicios anteriores y pagados en
el ejercicio actual </t>
  </si>
  <si>
    <t>Gastos de rentas de fuente extranjera, pagados</t>
  </si>
  <si>
    <t>Remuneraciones pagadas</t>
  </si>
  <si>
    <t>GASTOS (PAGADOS)</t>
  </si>
  <si>
    <t>Honorarios pagados</t>
  </si>
  <si>
    <t>SUELDOS</t>
  </si>
  <si>
    <t>Adquisición de bienes del activo fijo, pagados</t>
  </si>
  <si>
    <t>Arriendos pagados</t>
  </si>
  <si>
    <t>Gastos por exigencias medio ambientales, pagados</t>
  </si>
  <si>
    <t>Gastos por inversión en investigación y desarrollo no certificados por CORFO</t>
  </si>
  <si>
    <t>Gastos por inversión en investigación y desarrollo certificados por CORFO</t>
  </si>
  <si>
    <t>Intereses y reajustes pagados por préstamos y otros</t>
  </si>
  <si>
    <t>Amortización de intangibles, art. 22° transitorio bis, inc. 4°, 5° y 6° Ley N° 21.210</t>
  </si>
  <si>
    <t>BASE IMPONIBLE (antes del Incentivo al Ahorro)</t>
  </si>
  <si>
    <t>Partidas del art. 21 inciso 1° y 3° LIR pagados</t>
  </si>
  <si>
    <t>Partidas del art. 21 inc. 1° no afectados con IU 40% y del inc. 2° LIR pagados</t>
  </si>
  <si>
    <t>voluntario</t>
  </si>
  <si>
    <t>Pérdida en rescate o enajenación de inversiones o bienes no depreciables</t>
  </si>
  <si>
    <t>Incentivo al Ahorro (Según Artículo 14 letra E de la LIR)</t>
  </si>
  <si>
    <t>Otros gastos deducibles de los ingresos</t>
  </si>
  <si>
    <t>Cálculo:</t>
  </si>
  <si>
    <t>Gastos o egresos pagados o adeudados por operaciones con empresas relacionadas del art. 14 letra A) LIR</t>
  </si>
  <si>
    <t>Pérdidas tributarias de ejercicios anteriores</t>
  </si>
  <si>
    <t>RETIROS</t>
  </si>
  <si>
    <t>Créditos incobrables castigados en el ejercicio (reconocidos sobre ingresos devengados)</t>
  </si>
  <si>
    <t>GR no afectos al art. 21 ( pagados)</t>
  </si>
  <si>
    <t>Gastos aceptados por donaciones</t>
  </si>
  <si>
    <t>TOTAL DE EGRESOS ANUALES</t>
  </si>
  <si>
    <t>Partidas del inc. 1° no afectas al IU de tasa 40% y del inc. 2° del art. 21 LIR (históricos), incluidos en el total de egresos</t>
  </si>
  <si>
    <t>B.I. Invertida en la Empresa</t>
  </si>
  <si>
    <t xml:space="preserve">Base imponible antes de rebaja por incentivo al ahorro (art. 14 letra E) LIR) y/o por pago de IDPC voluntario (art. 14 letra A) N°6 LIR y art. 42° transitorio Ley N° 21.210) o pérdida tributaria
</t>
  </si>
  <si>
    <t>Hasta</t>
  </si>
  <si>
    <t>Incentivo al ahorro según art. 14 letra E) LIR</t>
  </si>
  <si>
    <t>Tope 5.000 UF</t>
  </si>
  <si>
    <t>Base del IDPC voluntario según  art. 14 letra A) N°  6 LIR y art. 42 transitorio Ley 21.210</t>
  </si>
  <si>
    <t>Base Imponible afecta a IDPC (o pérdida tributaria antes de imputar dividendos o retiros percibidos) del ejercicio</t>
  </si>
  <si>
    <t>IMPUTACIONES A LA PÉRDIDA TRIBUTARIA DEL EJERCICIO</t>
  </si>
  <si>
    <t>Dividendos o retiros percibidos afectos a IGC, que absorben la pérdida tributaria</t>
  </si>
  <si>
    <t>BASE IMPONIBLE</t>
  </si>
  <si>
    <t>Incremento por IDPC de los dividendos o retiros percibidos afectos a IGC, que absorben la pérdida tributaria</t>
  </si>
  <si>
    <t xml:space="preserve">Pérdida tributaria del ejercicio al 31 de diciembre </t>
  </si>
  <si>
    <t>GASTOS NO PAGADOS EN EL AÑO 2024</t>
  </si>
  <si>
    <t>VENTAS AÑO 2020 Y PAGO EN AÑO 2024</t>
  </si>
  <si>
    <t>PAGADO EN EL AÑO 2024</t>
  </si>
  <si>
    <t>COMPRAS AÑO 2023 Y PAGO EN AÑO 2024</t>
  </si>
  <si>
    <t>GASTOS AÑO 2023 Y PAGO EN AÑO 2024</t>
  </si>
  <si>
    <t>ventas no percibidas en el año 2024</t>
  </si>
  <si>
    <t>DETERMINACIÓN DEL CAPITAL PROPIO SIMPLIFICADO</t>
  </si>
  <si>
    <t>(+)</t>
  </si>
  <si>
    <t>CPT positivo (inicial)</t>
  </si>
  <si>
    <t>CODIGO 1545 F22 AT 2024</t>
  </si>
  <si>
    <t>CPT negativo (inicial)</t>
  </si>
  <si>
    <t>CODIGO 1546 F22 AT 2024</t>
  </si>
  <si>
    <t>Capital Aportado</t>
  </si>
  <si>
    <t>solo en año de inicio de act</t>
  </si>
  <si>
    <t>Aumentos (efectivos) de capital</t>
  </si>
  <si>
    <t>Disminuciones (efectivas) de capital</t>
  </si>
  <si>
    <t>Más:</t>
  </si>
  <si>
    <t>Base Imponible afecta a IDPC del ejercicio</t>
  </si>
  <si>
    <t>Incentivo al Ahorro</t>
  </si>
  <si>
    <t>Pérdida ejercicios anteriores</t>
  </si>
  <si>
    <t>Ingresos no renta</t>
  </si>
  <si>
    <t>BONOS LEY 21.354</t>
  </si>
  <si>
    <t>Menos:</t>
  </si>
  <si>
    <t>GR no afectos art. 21 (pagados)</t>
  </si>
  <si>
    <t>MULTA FISCAL</t>
  </si>
  <si>
    <t>REAJUSTE ART. 72</t>
  </si>
  <si>
    <t>IMPUESTO DE PRIMERA</t>
  </si>
  <si>
    <t>Retiros o distribuciones del ejercicios</t>
  </si>
  <si>
    <t>Pérdida tributaria del ejercicio</t>
  </si>
  <si>
    <t>CAPITAL PROPIO SIMPLIFICADO</t>
  </si>
  <si>
    <t>SR(A). :</t>
  </si>
  <si>
    <t xml:space="preserve">RUT : </t>
  </si>
  <si>
    <t>REGISTROS DE RENTA EMPRESARIAL</t>
  </si>
  <si>
    <t>Tasa 12,5%</t>
  </si>
  <si>
    <t>Tasa TEF</t>
  </si>
  <si>
    <t>No sujeto  restitución</t>
  </si>
  <si>
    <t>Sujeto a Restitución</t>
  </si>
  <si>
    <t>Hasta el 31/12/2016</t>
  </si>
  <si>
    <t>ART 14 A N°4 DE LA LIR ( 14D3)</t>
  </si>
  <si>
    <t>1°</t>
  </si>
  <si>
    <t>2°</t>
  </si>
  <si>
    <t>3°</t>
  </si>
  <si>
    <t>DETALLE</t>
  </si>
  <si>
    <t>CONTROL                                           ( RAI + REX)</t>
  </si>
  <si>
    <t>RAI</t>
  </si>
  <si>
    <t>REX</t>
  </si>
  <si>
    <t xml:space="preserve">SAC </t>
  </si>
  <si>
    <t>STUT</t>
  </si>
  <si>
    <t>RAP</t>
  </si>
  <si>
    <t>INR</t>
  </si>
  <si>
    <t>SALDO INICIAL</t>
  </si>
  <si>
    <t>SUBTOTAL</t>
  </si>
  <si>
    <t>REVERSA DEL RAI</t>
  </si>
  <si>
    <t>NUEVO RAI</t>
  </si>
  <si>
    <t>RETIROS ( SIN CM)</t>
  </si>
  <si>
    <t>RETIROS NO IMPUTADOS A LOS RRE</t>
  </si>
  <si>
    <t>Credito GR no afectos ( pagados)</t>
  </si>
  <si>
    <t>SALDO FINAL</t>
  </si>
  <si>
    <t>CALCULO DEL RAI (FINAL)</t>
  </si>
  <si>
    <t>CAPITAL PAGADO</t>
  </si>
  <si>
    <t>REX (POSITIVO)</t>
  </si>
  <si>
    <t>Retiros del año</t>
  </si>
  <si>
    <t>DJ 1948 ( SIN CM)</t>
  </si>
  <si>
    <t>REX (NEGATIVO)</t>
  </si>
  <si>
    <t>RENTAS AFECTAS A IMPUESTOS FINALES (RAI)</t>
  </si>
  <si>
    <t>SOLO SI ESPOSITIVO SE TRASPASA AL RAI</t>
  </si>
  <si>
    <t xml:space="preserve">BALANCE TRIBUTARIO </t>
  </si>
  <si>
    <t>Al 31 de Diciembre de 2024</t>
  </si>
  <si>
    <t>SUMAS</t>
  </si>
  <si>
    <t>SALDOS</t>
  </si>
  <si>
    <t>INVENTARIO</t>
  </si>
  <si>
    <t>RESULTADOS</t>
  </si>
  <si>
    <t>CUENTA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</si>
  <si>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</si>
  <si>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</si>
  <si>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</si>
  <si>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</si>
  <si>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</si>
  <si>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</si>
  <si>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</si>
  <si>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</si>
  <si>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CAJA</t>
  </si>
  <si>
    <t>EXISTENCIAS</t>
  </si>
  <si>
    <t>PROV. 1RA. CATEGORIA</t>
  </si>
  <si>
    <t>INST. DE PREVISIÓN</t>
  </si>
  <si>
    <t>IMPTO. VALOR AGREG.</t>
  </si>
  <si>
    <t>IMPTOS. RETENIDOS</t>
  </si>
  <si>
    <t>IMPTOS. POR PAGAR</t>
  </si>
  <si>
    <t>LEYES SOCIALES</t>
  </si>
  <si>
    <t>CAPITAL</t>
  </si>
  <si>
    <t>UTILIDADES POR DIST.</t>
  </si>
  <si>
    <t>INGRESOS X VENTAS</t>
  </si>
  <si>
    <t>COSTO DE MERCADERIA</t>
  </si>
  <si>
    <t>REMUNERACIONES</t>
  </si>
  <si>
    <t>GASTOS OPERACIONALES</t>
  </si>
  <si>
    <t>IMPUESTO RENTA</t>
  </si>
  <si>
    <t>REAJUSTE</t>
  </si>
  <si>
    <t>GANANCIA DEL EJERCICIO</t>
  </si>
  <si>
    <t>TOTALES</t>
  </si>
  <si>
    <t>Artículo 100 Código Tributario: Balance confeccionado</t>
  </si>
  <si>
    <t>con los antecendentes aportados por el contribuyente</t>
  </si>
  <si>
    <t>CONTADOR GENERAL</t>
  </si>
  <si>
    <t>REPRESENTANTE LEGAL</t>
  </si>
  <si>
    <t>MAQUINAS Y EQUIPOS</t>
  </si>
  <si>
    <t>DEPRECIACION</t>
  </si>
  <si>
    <t>ART 33 BIS</t>
  </si>
  <si>
    <t>JORGE $</t>
  </si>
  <si>
    <t>IMPTO DE PRIMERA CAT</t>
  </si>
  <si>
    <t>PPM</t>
  </si>
  <si>
    <t>DEV</t>
  </si>
  <si>
    <t>DATOS:</t>
  </si>
  <si>
    <t>CPTS AÑO TRIBUTARIO 2024 CODIGO 1545 F22</t>
  </si>
  <si>
    <t>RETIROS DEL AÑO DICIEMBRE DEL 2024</t>
  </si>
  <si>
    <t>INCENTIVO AL AHORRO ART14E AÑO TRIBUTARIO 2024 COD 1432</t>
  </si>
  <si>
    <t>CAPITAL PAGADO ACTUALIZADO COD 844 DEL AT 2020</t>
  </si>
  <si>
    <t>RETIROS:</t>
  </si>
  <si>
    <t>DONOSO $</t>
  </si>
  <si>
    <r>
      <t>Retiros o dividendos</t>
    </r>
    <r>
      <rPr>
        <b/>
        <sz val="14"/>
        <color theme="1"/>
        <rFont val="Calibri"/>
        <family val="2"/>
        <scheme val="minor"/>
      </rPr>
      <t xml:space="preserve"> percibidos </t>
    </r>
  </si>
  <si>
    <t>TIPOS  DE RENTAS Y REBAJAS</t>
  </si>
  <si>
    <t>CRÉDITO POR IMPUESTO DE PRIMERA CATEGORÍA</t>
  </si>
  <si>
    <t>RENTAS Y REBAJAS</t>
  </si>
  <si>
    <t>CON OBLIGACIÓN DE RESTITUCIÓN</t>
  </si>
  <si>
    <t>SIN OBLIGACIÓN DE RESTITUCIÓN</t>
  </si>
  <si>
    <t>Sin derecho a devolución</t>
  </si>
  <si>
    <t>Con derecho a devolución</t>
  </si>
  <si>
    <t>RENTAS BRUTAS AFECTAS</t>
  </si>
  <si>
    <t>Retiros o remesas afectos al IGC o IA, según art. 14 letras A) y/o D) N° 3 LIR</t>
  </si>
  <si>
    <t>Dividendos afectos al IGC o IA, según art.14 letras A) y/o D) N° 3 LIR</t>
  </si>
  <si>
    <t>Gastos rechazados y otras partidas referidos en el art. 21 inc. 3° LIR</t>
  </si>
  <si>
    <t>Rentas presuntas propias y/o de terceros, según art. 14 letra B) N° 2 y art. 34 LIR</t>
  </si>
  <si>
    <t>Otras rentas propias y/o de terceros, provenientes de empresas que determinan su renta efectiva sin contabilidad completa, según art. 14 letra B) N° 1 LIR</t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</si>
  <si>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del uso o goce temporal de bienes raíces agrícolas y no agrícolas, determinadas mediante el respectivo contrato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</si>
  <si>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Rentas por participaciones o cuotas de comunidad obtenidas por la empresa que determina su renta efectiva sin contabilidad completa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</si>
  <si>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por participaciones o cuotas de comunidad obtenida por la empresa que determinan su renta efectiva sin contabilidad completa, provenientes de otras empresas en las que participa</t>
    </r>
  </si>
  <si>
    <r>
      <rPr>
        <b/>
        <sz val="10"/>
        <rFont val="Verdana"/>
        <family val="2"/>
      </rPr>
      <t xml:space="preserve">d) </t>
    </r>
    <r>
      <rPr>
        <sz val="10"/>
        <rFont val="Verdana"/>
        <family val="2"/>
      </rPr>
      <t>Rentas efectivas de terceros obtenidas por empresas acogidas al régimen de renta presunta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</si>
  <si>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Rentas esporádicas</t>
    </r>
  </si>
  <si>
    <r>
      <rPr>
        <b/>
        <sz val="10"/>
        <rFont val="Verdana"/>
        <family val="2"/>
      </rPr>
      <t>f)</t>
    </r>
    <r>
      <rPr>
        <sz val="10"/>
        <rFont val="Verdana"/>
        <family val="2"/>
      </rPr>
      <t xml:space="preserve"> Otras rentas propias y/o de terceros</t>
    </r>
  </si>
  <si>
    <r>
      <t xml:space="preserve">Rentas asignada propias y/o de terceros, provenientes de empresas sujetas al </t>
    </r>
    <r>
      <rPr>
        <b/>
        <u/>
        <sz val="10"/>
        <rFont val="Verdana"/>
        <family val="2"/>
      </rPr>
      <t>art. 14 letra D) N° 8 LIR</t>
    </r>
  </si>
  <si>
    <t>Rentas percibidas de los arts. 42 Nº 2 (honorarios) y 48 (rem. directores S.A.) LIR, según Recuadro N° 1</t>
  </si>
  <si>
    <t>Rentas de capitales mobiliarios (art. 20 N° 2 LIR), mayor valor en rescate de cuotas fondos mutuos y enajenación de acciones y derechos sociales (art. 17 N° 8 LIR) y retiros de ELD (arts. 42 ter y quáter LIR)</t>
  </si>
  <si>
    <r>
      <rPr>
        <b/>
        <sz val="10"/>
        <rFont val="Verdana"/>
        <family val="2"/>
      </rPr>
      <t xml:space="preserve">a) </t>
    </r>
    <r>
      <rPr>
        <sz val="10"/>
        <rFont val="Verdana"/>
        <family val="2"/>
      </rPr>
      <t>Rentas de capitales mobiliarios (art. 20 N° 2 LIR)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</si>
  <si>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obtenido en la enajenación o rescate de cuotas fondos mutuos y fondos de inversión y en la enajenación de acciones y derechos sociales (art. 17 N° 8 LIR)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</si>
  <si>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(arts. 42 ter y quáter LIR)</t>
    </r>
  </si>
  <si>
    <t>Rentas exentas del IGC, según art. 54 N° 3 LIR</t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</si>
  <si>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 FCH provenientes de capitales mobiliarios, que no excedan los límites de 20 o 30 UTM, según corresponda.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</si>
  <si>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Retiros y/o dividendos informados por las empresas y sociedades administradoras de FI y FM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</si>
  <si>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del art. 42 ter LIR efectuados durante el año 2023, que no excedan los límites exentos de impuesto de 200 u 800 UTM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</si>
  <si>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exentas del IGC, según art. 54 N° 3 LIR             </t>
    </r>
  </si>
  <si>
    <r>
      <t xml:space="preserve">Otras rentas de fuente </t>
    </r>
    <r>
      <rPr>
        <b/>
        <u/>
        <sz val="10"/>
        <rFont val="Verdana"/>
        <family val="2"/>
      </rPr>
      <t>chilena</t>
    </r>
    <r>
      <rPr>
        <sz val="10"/>
        <rFont val="Verdana"/>
        <family val="2"/>
      </rPr>
      <t xml:space="preserve"> afectas al IGC o IA (según instrucciones)</t>
    </r>
  </si>
  <si>
    <r>
      <t>Mayor valor en la enajenación de bienes raíces</t>
    </r>
    <r>
      <rPr>
        <b/>
        <u/>
        <sz val="10"/>
        <rFont val="Verdana"/>
        <family val="2"/>
      </rPr>
      <t xml:space="preserve"> situados en Chile</t>
    </r>
  </si>
  <si>
    <r>
      <t xml:space="preserve">Otras rentas de fuente </t>
    </r>
    <r>
      <rPr>
        <b/>
        <u/>
        <sz val="10"/>
        <rFont val="Verdana"/>
        <family val="2"/>
      </rPr>
      <t xml:space="preserve">extranjera </t>
    </r>
    <r>
      <rPr>
        <sz val="10"/>
        <rFont val="Verdana"/>
        <family val="2"/>
      </rPr>
      <t>afectas al IGC o IA (según instrucciones)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</si>
  <si>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nacional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</si>
  <si>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extranjera</t>
    </r>
  </si>
  <si>
    <t>Incremento por IDPC, según arts. 54 N° 1 y 62 LIR</t>
  </si>
  <si>
    <t>Incremento por impuestos soportados en el exterior, según arts. 41 A LIR</t>
  </si>
  <si>
    <t>REBAJAS A LA RENTA</t>
  </si>
  <si>
    <t>Impuesto Territorial pagado en el año 2021, según art. 55 letra a) LIR</t>
  </si>
  <si>
    <t xml:space="preserve">Donaciones, según art. 7° Ley N° 16.282 y D.L. N° 45 de 1973 </t>
  </si>
  <si>
    <t>Pérdida en operaciones de capitales mobiliarios y ganancias de capital según códigos 105, 155, 152 y 1032 (arts.54 N°1 y 62 LIR)</t>
  </si>
  <si>
    <t xml:space="preserve">Rebaja por donaciones a entidades sin fines de lucro según nuevo Título VIII bis D.L. N° 3.063 de 1979 (incorporado por Ley N° 21.440), efectuadas por contribuyentes del IUSC, IGC o IA </t>
  </si>
  <si>
    <t>SUB TOTAL (Si declara IA trasladar a código 133 o 32)</t>
  </si>
  <si>
    <t>Cotizaciones previsionales correspondientes al empresario o socio, según art. 55 letra b) LIR</t>
  </si>
  <si>
    <t>Intereses pagados por créditos con garantía hipotecaria, según art. 55 bis LIR</t>
  </si>
  <si>
    <t>Dividendos hipotecarios pagados por viviendas nuevas acogidas al D.F.L. Nº 2 de 1959, según Ley N°19.622</t>
  </si>
  <si>
    <t>20% cuotas fondos de inversión adquiridas antes del 04.06.93, según art. 6 Transitorio Ley N° 19.247</t>
  </si>
  <si>
    <t>Ahorro previsional, según art.42 bis inc. 1° LIR</t>
  </si>
  <si>
    <t>BASE IMPONIBLE ANUAL</t>
  </si>
  <si>
    <t>BASE IMPONIBLE ANUAL DE IUSC o IGC (registre solo si diferencia es positiva).</t>
  </si>
  <si>
    <t>IUSC o IGC, y DÉBITOS FISCALES</t>
  </si>
  <si>
    <t>IGC o IUSC, según tabla (arts. 47, 52 o 52 bis LIR)</t>
  </si>
  <si>
    <t>IGC sobre intereses y otros rendimientos, según art. 54 bis LIR</t>
  </si>
  <si>
    <t>Reliquidación IGC por ganancias de capital, según art. 17 N° 8 letras a) literal v) y b) LIR</t>
  </si>
  <si>
    <t>Débito fiscal por ahorro neto negativo (Recuadro N° 3), según art. 3° transitorio numeral VI) Ley N° 20.780 (ex. art. 57 bis LIR)</t>
  </si>
  <si>
    <t>Débito fiscal por restitución crédito por IDPC, según art. 56 N° 3 inc. final LIR</t>
  </si>
  <si>
    <t>Tasa adicional de 10% de IGC, sobre cantidades declaradas en código 106 art. 21 inc. 3° LIR</t>
  </si>
  <si>
    <t>CRÉDITOS</t>
  </si>
  <si>
    <t>Crédito al IGC, según art. 52 bis LIR</t>
  </si>
  <si>
    <t>Crédito por asignaciones por causa de muerte Ley N° 16.271, según art. 17 N° 8 letra b) inc. final LIR</t>
  </si>
  <si>
    <t>Crédito al IGC por fomento forestal, según D.L. N° 701 de 1974</t>
  </si>
  <si>
    <t>Crédito proporcional al IGC por rentas exentas declaradas en código 152, según art. 56 N° 2 LIR</t>
  </si>
  <si>
    <t>Crédito al IGC por Impuesto Tasa Adicional, según ex. art. 21 LIR</t>
  </si>
  <si>
    <t>Crédito al IGC por donaciones para fines deportivos, según art. 62 y sgtes. Ley N° 19.712</t>
  </si>
  <si>
    <r>
      <t xml:space="preserve">Crédito al IGC por </t>
    </r>
    <r>
      <rPr>
        <b/>
        <u/>
        <sz val="10"/>
        <rFont val="Verdana"/>
        <family val="2"/>
      </rPr>
      <t>IDPC sin derecho a devolución</t>
    </r>
    <r>
      <rPr>
        <sz val="10"/>
        <rFont val="Verdana"/>
        <family val="2"/>
      </rPr>
      <t>, según arts. 20 N° 1 letra a), 41 A N° 4 letra A) letra a) y 56 N° 3 LIR</t>
    </r>
  </si>
  <si>
    <t>Crédito al IGC del 5% sobre total de retiros o dividendos que excedan de 310 UTA que tengan derecho a crédito por IDPC con obligación de restitución, según art. 56 N° 4 LIR</t>
  </si>
  <si>
    <t>Crédito al IGC por Impuesto Territorial pagado por explotación de bienes raíces no agrícolas, según art. 56 N° 5 LIR</t>
  </si>
  <si>
    <t>Crédito al IGC por art. 33 bis, según art. 14 letra D) N°8 letra a) numeral (v) LIR</t>
  </si>
  <si>
    <t>Crédito al IGC o IUSC por gastos en educación, según art. 55 ter LIR</t>
  </si>
  <si>
    <t>Crédito al IGC o IUSC por donaciones para fines sociales, según art. 1° bis Ley N° 19.885</t>
  </si>
  <si>
    <t>Crédito al IGC por donaciones a universidades e institutos profesionales, según art. 69 Ley N° 18.681</t>
  </si>
  <si>
    <t>Crédito al IGC por ingreso diferido, según art. 14 letra D) N°8 letra d) numeral (ii) LIR</t>
  </si>
  <si>
    <t>Crédito al IUSC  o IGC por impuestos soportados en el exterior, según arts. 41 A N°4 letra B) o N° 5 LIR</t>
  </si>
  <si>
    <t>Crédito al IGC o IUSC por IUSC, según art. 56 N° 2 LIR</t>
  </si>
  <si>
    <t>Crédito al IGC o IUSC por ahorro neto positivo (Recuadro N° 3), según art. 3° Transitorio numeral VI) Ley N° 20.780 (ex. art. 57 bis LIR)</t>
  </si>
  <si>
    <r>
      <t xml:space="preserve">Crédito al IGC o IUSC por </t>
    </r>
    <r>
      <rPr>
        <b/>
        <u/>
        <sz val="10"/>
        <rFont val="Verdana"/>
        <family val="2"/>
      </rPr>
      <t>IDPC con derecho a devolución</t>
    </r>
    <r>
      <rPr>
        <sz val="10"/>
        <rFont val="Verdana"/>
        <family val="2"/>
      </rPr>
      <t>, según art. 56 N° 3 LIR</t>
    </r>
  </si>
  <si>
    <t>Crédito al IGC por impuestos soportados en el exterior, según arts. 41 A N° 4 letra A) letra b) LIR</t>
  </si>
  <si>
    <t>Crédito al IGC por donaciones al Fondo Nacional de Reconstrucción, según arts. 5 y 9 Ley N° 20.444</t>
  </si>
  <si>
    <t>Crédito al IGC o IUSC por donaciones para fines culturales, según art.8 Ley N° 18.985</t>
  </si>
  <si>
    <t>IGC O IUSC, DÉBITO FISCAL Y/O TASA ADICIONAL DETERMINADO</t>
  </si>
  <si>
    <t>IMPUESTOS ANUALES A LA RENTA</t>
  </si>
  <si>
    <t>IMPUESTOS</t>
  </si>
  <si>
    <t>REBAJAS AL IMPUESTO</t>
  </si>
  <si>
    <r>
      <t xml:space="preserve">IDPC de empresas acogidas al régimen Pro Pyme, según </t>
    </r>
    <r>
      <rPr>
        <b/>
        <u/>
        <sz val="10"/>
        <rFont val="Verdana"/>
        <family val="2"/>
      </rPr>
      <t>art. 14 letra D) N° 3</t>
    </r>
    <r>
      <rPr>
        <sz val="10"/>
        <rFont val="Verdana"/>
        <family val="2"/>
      </rPr>
      <t xml:space="preserve"> LIR</t>
    </r>
  </si>
  <si>
    <r>
      <t xml:space="preserve">IDPC de empresas acogidas al régimen de imputación parcial de créditos, según </t>
    </r>
    <r>
      <rPr>
        <b/>
        <u/>
        <sz val="10"/>
        <rFont val="Verdana"/>
        <family val="2"/>
      </rPr>
      <t>art. 14 letra A)</t>
    </r>
    <r>
      <rPr>
        <sz val="10"/>
        <rFont val="Verdana"/>
        <family val="2"/>
      </rPr>
      <t xml:space="preserve"> LIR</t>
    </r>
  </si>
  <si>
    <t>IDPC contribuyentes  o entidades sin vínculo directo o indirecto con propietarios afectos a IGC o IA, según art. 14 G) LIR</t>
  </si>
  <si>
    <r>
      <t>IDPC sobre rentas</t>
    </r>
    <r>
      <rPr>
        <b/>
        <u/>
        <sz val="10"/>
        <rFont val="Verdana"/>
        <family val="2"/>
      </rPr>
      <t xml:space="preserve"> presuntas, según art. 34</t>
    </r>
    <r>
      <rPr>
        <sz val="10"/>
        <rFont val="Verdana"/>
        <family val="2"/>
      </rPr>
      <t xml:space="preserve"> LIR</t>
    </r>
  </si>
  <si>
    <r>
      <t xml:space="preserve">IDPC sobre rentas efectivas determinadas </t>
    </r>
    <r>
      <rPr>
        <b/>
        <u/>
        <sz val="10"/>
        <rFont val="Verdana"/>
        <family val="2"/>
      </rPr>
      <t>sin contabilidad completa</t>
    </r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</si>
  <si>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 uso o goce temporal  
de bienes raíces agrícolas y no agrícolas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</si>
  <si>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en la enajenación de bienes raíces situados en Chile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</si>
  <si>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obtenidas por contribuyentes con contabilidad simplificada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</si>
  <si>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efectivas afectas a lDPC e impuestos finales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</si>
  <si>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Otras rentas de fuente extranjera afectas</t>
    </r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</si>
  <si>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</si>
  <si>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</si>
  <si>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</si>
  <si>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art. 64 bis LIR</t>
  </si>
  <si>
    <t>Impuesto Único de 10% por enajenación de bienes raíces, según art. 17 N° 8 letra b) LIR y/o art. 4 Ley N° 21.078</t>
  </si>
  <si>
    <t>Impuesto Único de 40% sobre gastos rechazados y otras partidas de acuerdo al art. 21 inc. 1°, art. 14 letra A) N° 9 LIR</t>
  </si>
  <si>
    <t>Impuesto único de 10% por enajenación o rescate de acciones de S.A. con presencia bursátil, de cuotas de fondos de inversión y fondos mutuos, según art. 107 LIR vigente a partir del 02.09.2022</t>
  </si>
  <si>
    <t xml:space="preserve">Contribución para el desarrollo regional según art. 32° Ley N° 21.210 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</si>
  <si>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</si>
  <si>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</si>
  <si>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</si>
  <si>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</si>
  <si>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</si>
  <si>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artículo 39 transitorio Ley N° 21.210</t>
  </si>
  <si>
    <t>Diferencia de IA por crédito indebido por IDPC o el crédito a que se refiere el art. 41 A en caso de empresas acogidas al régimen del art. 14 letras A) y D) N° 3, según art. 74 N° 4 LIR</t>
  </si>
  <si>
    <t>Tasa adicional de 10% de IA, sobre cantidades declaradas en código 106, según art. 21 inc 3° LIR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</si>
  <si>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</si>
  <si>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</si>
  <si>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</si>
  <si>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</si>
  <si>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</si>
  <si>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</si>
  <si>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</si>
  <si>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</si>
  <si>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</si>
  <si>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Reliquidación IGC por término de giro de empresa acogida al régimen del art. 14 letras A) y D) N° 3 y 8, según art. 38 bis N° 3 LIR</t>
  </si>
  <si>
    <t>Pagos provisionales, según arts. 14 letra D) N° 3 letra (k) y 84 LIR</t>
  </si>
  <si>
    <r>
      <rPr>
        <b/>
        <sz val="10"/>
        <rFont val="Verdana"/>
        <family val="2"/>
      </rPr>
      <t xml:space="preserve">a) </t>
    </r>
    <r>
      <rPr>
        <sz val="10"/>
        <rFont val="Verdana"/>
        <family val="2"/>
      </rPr>
      <t>PPM arts. 84 letras a), c) , e), y h) y 14 D N° 3 letra (k) LIR</t>
    </r>
  </si>
  <si>
    <r>
      <rPr>
        <b/>
        <sz val="10"/>
        <rFont val="Verdana"/>
        <family val="2"/>
      </rPr>
      <t xml:space="preserve">b) </t>
    </r>
    <r>
      <rPr>
        <sz val="10"/>
        <rFont val="Verdana"/>
        <family val="2"/>
      </rPr>
      <t>PPM de segunda categoría art. 84 letra b) LIR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</si>
  <si>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PPM Voluntario, según art. 88 incs. 1° y 2° LIR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</si>
  <si>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Remanente del IEAM anotado en el código 829 del recuadro N° 8</t>
    </r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</si>
  <si>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</si>
  <si>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</si>
  <si>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</si>
  <si>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</si>
  <si>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</si>
  <si>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Retenciones por rentas declaradas en código 110 (Recuadro N°1)</t>
  </si>
  <si>
    <t>Mayor retención por sueldos, pensiones y otras rentas similares declaradas código 1098</t>
  </si>
  <si>
    <t xml:space="preserve">Retenciones efectuadas por instituciones autorizadas con tasa 15%, sobre los retiros de ahorro previsional, según art. 42 bis N° 3 incs. 2° y 3° LIR </t>
  </si>
  <si>
    <t>Retenciones por retiros de seguros de vida con ahorro y seguros dotales, y retenciones efectuadas sobre las rentas de capitales mobiliarios</t>
  </si>
  <si>
    <t>Retenciones por rentas declaradas en códigos 104, 106, 108, 955, 1632, 155, 1032, 908, 951, 32 y 1829</t>
  </si>
  <si>
    <r>
      <t xml:space="preserve">PPUA </t>
    </r>
    <r>
      <rPr>
        <b/>
        <u/>
        <sz val="10"/>
        <rFont val="Verdana"/>
        <family val="2"/>
      </rPr>
      <t>sin derecho a devolución</t>
    </r>
    <r>
      <rPr>
        <sz val="10"/>
        <rFont val="Verdana"/>
        <family val="2"/>
      </rPr>
      <t>, según art. 27 transitorio de la ley N° 21.210</t>
    </r>
  </si>
  <si>
    <r>
      <t xml:space="preserve">PPUA </t>
    </r>
    <r>
      <rPr>
        <b/>
        <u/>
        <sz val="10"/>
        <rFont val="Verdana"/>
        <family val="2"/>
      </rPr>
      <t>con derecho a devolución</t>
    </r>
    <r>
      <rPr>
        <sz val="10"/>
        <rFont val="Verdana"/>
        <family val="2"/>
      </rPr>
      <t>, según art. 27 transitorio de la ley N° 21.210</t>
    </r>
  </si>
  <si>
    <t>Remanente de crédito por reliquidación del IUSC y/o por ahorro neto positivo, proveniente de códigos 162 y/o 174</t>
  </si>
  <si>
    <t>Remanente de crédito por IDPC proveniente de códigos 1638 y/o 610</t>
  </si>
  <si>
    <t>Créditos puestos a disposición de los socios por la sociedad respectiva, según instrucciones</t>
  </si>
  <si>
    <t>Crédito por sistemas solares térmicos, según Ley N° 20.365</t>
  </si>
  <si>
    <r>
      <t>PPM puestos a disposición de los propietarios de empresas del régimen de transparencia tributaria del</t>
    </r>
    <r>
      <rPr>
        <b/>
        <u/>
        <sz val="10"/>
        <rFont val="Verdana"/>
        <family val="2"/>
      </rPr>
      <t xml:space="preserve"> art. 14 letra D) N° 8 LIR</t>
    </r>
  </si>
  <si>
    <t>Pago provisional exportadores, según ex-art. 13 Ley N° 18.768</t>
  </si>
  <si>
    <t>Retenciones sobre intereses, según art. 74 N° 7 LIR</t>
  </si>
  <si>
    <t>Impuestos declarados y pagados en conformidad al art. 69 N° 3 y 4 del la LIR</t>
  </si>
  <si>
    <t>Excedente crédito por IDPC código 76</t>
  </si>
  <si>
    <t>Deducción de impuesto por tasas rebajadas en virtud de convenios para evitar la doble tributación</t>
  </si>
  <si>
    <t>Crédito por la compra de viviendas nuevas adquiridas con créditos con garantía hipotecaria, según Ley N° 21.631</t>
  </si>
  <si>
    <t>OTROS CARGOS</t>
  </si>
  <si>
    <t>Cargo por cotizaciones previsionales, según arts. 89 y sgtes. D.L. N° 3.500 de 1980</t>
  </si>
  <si>
    <t>Monto a pagar cuota préstamo tasa 0% (préstamo solidario del Estado)</t>
  </si>
  <si>
    <t>Monto a pagar cuota anticipo solidario para pago de cotizaciones, según art. 21 inc. 1° y 3° Ley N° 21.354</t>
  </si>
  <si>
    <t>RESULTADO LIQUIDACIÓN ANUAL IMPUESTO A LA RENTA   (si el resultado es negativo o cero, deberá declarar por Internet)</t>
  </si>
  <si>
    <t>Primer apellido o razón social</t>
  </si>
  <si>
    <t>Segundo apellido</t>
  </si>
  <si>
    <t>Nombres</t>
  </si>
  <si>
    <t>01</t>
  </si>
  <si>
    <t>02</t>
  </si>
  <si>
    <t>05</t>
  </si>
  <si>
    <t xml:space="preserve"> SALDO A FAVOR</t>
  </si>
  <si>
    <t>IMPUESTO A PAGAR</t>
  </si>
  <si>
    <t>Impuesto adeudado</t>
  </si>
  <si>
    <t>Menos: saldo puesto a disposición de los socios</t>
  </si>
  <si>
    <t>Reajuste art.72, código 305   %</t>
  </si>
  <si>
    <t>TOTAL A PAGAR (líneas 88 y 89)</t>
  </si>
  <si>
    <t>Monto</t>
  </si>
  <si>
    <t>RECARGOS POR DECLARACIÓN FUERA DE PLAZO</t>
  </si>
  <si>
    <t>RECARGOS POR MORA EN EL PAGO</t>
  </si>
  <si>
    <t>MÁS: reajustes declaración fuera de plazo</t>
  </si>
  <si>
    <t>Nombre institución bancaria</t>
  </si>
  <si>
    <t>MÁS: intereses y multas declaración fuera de plazo</t>
  </si>
  <si>
    <t>TOTAL A PAGAR (líneas 90+91+92)</t>
  </si>
  <si>
    <t>(Marque con una X según corresponda)</t>
  </si>
  <si>
    <t xml:space="preserve">Cuenta corriente </t>
  </si>
  <si>
    <t>NOTA: el Rol Único Tributario, nombre o razón social, resultado liquidación anual impuesto a la renta, domicilio, comuna, región y el resto de los datos de identificación son obligatorios.</t>
  </si>
  <si>
    <t>Cuenta vista</t>
  </si>
  <si>
    <t xml:space="preserve">Cuenta de ahorro </t>
  </si>
  <si>
    <t>EVITESE PROBLEMAS, DECLARE POR INTERNET www.sii.cl</t>
  </si>
  <si>
    <t>14D3 "Régimen ProPyme General"</t>
  </si>
  <si>
    <t>Recuadro N° 17: BASE IMPONIBLE RÉGIMEN PRO PYME (ART. 14 LETRA D) N° 3 LIR)</t>
  </si>
  <si>
    <t>RECUADRO Nº 18 DETERMINACIÓN DEL RAI (ART. 14 LETRA D) N° 3 LIR)</t>
  </si>
  <si>
    <t>Capital Propio Tributario Simplificado (CPTs) positivo final (recuadro N° 19)</t>
  </si>
  <si>
    <t>Capital Propio Tributario Simplificado (CPTs) negativo final (recuadro N° 19)</t>
  </si>
  <si>
    <t>Saldo negativo del registro REX al término del ejercicio</t>
  </si>
  <si>
    <t>Remesas, retiros o dividendos distribuidos del ejercicio, históricos</t>
  </si>
  <si>
    <t>Subtotal</t>
  </si>
  <si>
    <t>Saldo positivo del registro REX al término del ejercicio, antes de imputaciones</t>
  </si>
  <si>
    <t>Capital aportado, históricos (incluye aumentos y disminuciones efectivas)</t>
  </si>
  <si>
    <t>Saldo FUR  (cuando no haya sido considerado dentro del valor del capital aportado a la empresa)</t>
  </si>
  <si>
    <t>Sobreprecio obtenido en la colocación de acciones de propia emisión, históricos</t>
  </si>
  <si>
    <t xml:space="preserve">Rentas afectas a IGC o IA (RAI) del ejercicio </t>
  </si>
  <si>
    <t>Recuadro N° 19: CPTS RÉGIMEN PRO PYME 
(art. 14 letra D) N° 3 LIR)</t>
  </si>
  <si>
    <t>Capital Propio Tributario (CPT) o Capital Propio Tributario Simplificado (CPTs) positivo inicial</t>
  </si>
  <si>
    <t>Capital Propio Tributario  (CPT) o Capital Propio Tributario Simplificado (CPTs) negativo inicial</t>
  </si>
  <si>
    <t>Capital aportado empresas que inician actividades en el año comercial que corresponda a esta declaración</t>
  </si>
  <si>
    <t>Aumentos (efectivos) de capital del ejercicio</t>
  </si>
  <si>
    <t>Disminuciones (efectivas) de capital del ejercicio</t>
  </si>
  <si>
    <t>Base imponible afecta a IDPC del ejercicio</t>
  </si>
  <si>
    <t>Rentas exentas e ingresos no renta (positivo), generados por la empresa en el ejercicio</t>
  </si>
  <si>
    <t>Pérdida por rentas exentas e ingresos no renta del ejercicio</t>
  </si>
  <si>
    <t>Retiros o dividendos percibidos en el ejercicio por participaciones en otras empresas</t>
  </si>
  <si>
    <t>Utilidades percibidas afectas a impuestos finales imputadas a la pérdida tributaria del ejercicio</t>
  </si>
  <si>
    <t>Remesas, retiros o dividendos repartidos en el ejercicio.</t>
  </si>
  <si>
    <t>Partidas del inciso primero no afectas al IU de tasa 40% y del inciso segundo del art. 21 LIR.</t>
  </si>
  <si>
    <t>Crédito total disponible imputable contra impuestos finales (IPE), del ejercicio</t>
  </si>
  <si>
    <t>Base del IDPC voluntario según art. 14 letra A) N° 6 LIR</t>
  </si>
  <si>
    <t>Otras partidas a agregar</t>
  </si>
  <si>
    <t>Otras partidas a deducir</t>
  </si>
  <si>
    <t>Capital Propio Tributario Simplificado (CPTs) positivo final</t>
  </si>
  <si>
    <t>Capital Propio Tributario Simplificado (CPTs) negativo final</t>
  </si>
  <si>
    <t>RECUADRO N° 20: REGISTRO TRIBUTARIO DE RENTAS EMPRESARIALES Y MOVIMIENTO STUT (ART. 14 LETRA D) N° 3 LIR)</t>
  </si>
  <si>
    <t>RENTAS CON TRIBUTACIÓN CUMPLIDA</t>
  </si>
  <si>
    <t>RENTAS EXENTAS</t>
  </si>
  <si>
    <t>RAP Y DIFERENCIA INICIAL EX 
ART. 14 TER A) LIR</t>
  </si>
  <si>
    <t>Remanente ejercicio anterior o saldo inicial (saldo positivo)</t>
  </si>
  <si>
    <t xml:space="preserve">Remanente ejercicio anterior o saldo inicial (saldo negativo) </t>
  </si>
  <si>
    <t>Monto imputado al IS art. 25° transitorio Ley N°21.210</t>
  </si>
  <si>
    <t>Aumentos del ejercicio (por reorganizaciones)</t>
  </si>
  <si>
    <t>Disminuciones del ejercicio (por reorganizaciones)</t>
  </si>
  <si>
    <t>Reversos y/o disminuciones del ejercicio (propios)</t>
  </si>
  <si>
    <t>Aumentos del ejercicio (propios)</t>
  </si>
  <si>
    <t>Otros aumentos del ejercicio</t>
  </si>
  <si>
    <t>Otras disminuciones del ejercicio</t>
  </si>
  <si>
    <t>Retiros, dividendos o remesas imputados a los RTRE</t>
  </si>
  <si>
    <t>Retiros en exceso, y devoluciones de capital imputados en el ejercicio</t>
  </si>
  <si>
    <t>Remanente ejercicio siguiente (saldo positivo)</t>
  </si>
  <si>
    <t>Remanente ejercicio siguiente (saldo negativo)</t>
  </si>
  <si>
    <t>RECUADRO N° 21: REGISTRO SAC (ART. 14 LETRA D) N° 3 LIR)</t>
  </si>
  <si>
    <t>Acumulados a contar desde el 01.01.2017</t>
  </si>
  <si>
    <t>Acumulados hasta el 31.12.2016</t>
  </si>
  <si>
    <t>No Sujeto a Restitución</t>
  </si>
  <si>
    <t>IPE</t>
  </si>
  <si>
    <t>Sin D° Devolución</t>
  </si>
  <si>
    <t>Con D° Devolución</t>
  </si>
  <si>
    <t>IDPC e IPE base imponible generada en el ejercicio</t>
  </si>
  <si>
    <t>IDPC e IPE retiros o dividendos percibidos</t>
  </si>
  <si>
    <t>Asignado a remesas, retiros o dividendos efectuados en el ejercicio</t>
  </si>
  <si>
    <t>Asignado a retiros en exceso y devoluciones de capital efectuados en el ejercicio</t>
  </si>
  <si>
    <t>IDPC e IPE asignado a gastos rechazados del art. 21 inc. 1° no afectos a IU 40% y del inciso 2°, LIR</t>
  </si>
  <si>
    <t xml:space="preserve">Remanente ejercicio siguiente (saldo negativo) </t>
  </si>
  <si>
    <t>DECLARACION JURADA 1948 A.T 2024</t>
  </si>
  <si>
    <t>RESOLUCIÓN 98 DEL 28.08.2020</t>
  </si>
  <si>
    <t xml:space="preserve">Sección B: </t>
  </si>
  <si>
    <t>ANTECEDENTES DE LOS INFORMADOS (Receptor de los retiros, remesas o dividendos. Persona natural o jurídica)</t>
  </si>
  <si>
    <t>Fecha del retiro, remesa y/o dividendo distribuido</t>
  </si>
  <si>
    <t>RUT del Pleno Propietario  o Usufructuario  receptor del retiro, remesa y/o dividendo distribuido</t>
  </si>
  <si>
    <t>Usufructuario o Nudo Propietario de la acción o derecho social</t>
  </si>
  <si>
    <r>
      <t xml:space="preserve">MONTOS DE RETIROS, REMESAS O DIVIDENDOS </t>
    </r>
    <r>
      <rPr>
        <b/>
        <sz val="18"/>
        <color rgb="FFFF0000"/>
        <rFont val="Times New Roman"/>
        <family val="1"/>
      </rPr>
      <t>REAJUSTADOS ($)</t>
    </r>
  </si>
  <si>
    <t>CRÉDITOS PARA IMPUESTO GLOBAL COMPLEMENTARIO O ADICIONAL</t>
  </si>
  <si>
    <t>Devolución de capital Art.17 N° 7 LIR.</t>
  </si>
  <si>
    <t>Número de Certificado</t>
  </si>
  <si>
    <t>Afectos a los Impuestos Global Complementario y/o Impuesto Adicional</t>
  </si>
  <si>
    <t>Rentas Exentas e Ingresos No Constitutivos de Renta (REX)</t>
  </si>
  <si>
    <t>Acumulados a Contar del 01.01.2017</t>
  </si>
  <si>
    <t>Acumulados Hasta el 31.12.2016</t>
  </si>
  <si>
    <t>Crédito por impuesto tasa adicional, Ex. Art. 21  LIR.</t>
  </si>
  <si>
    <t>Rentas Con Tributación Cumplida</t>
  </si>
  <si>
    <t xml:space="preserve">Rentas Exentas </t>
  </si>
  <si>
    <t>Ingresos No Constitutivos de  Renta</t>
  </si>
  <si>
    <t>Asociados a Rentas Afectas</t>
  </si>
  <si>
    <t>Asociados a Rentas Exentas (artículo 11, Ley 18.401)</t>
  </si>
  <si>
    <t xml:space="preserve">Crédito por IPE </t>
  </si>
  <si>
    <t>Rentas provenientes del registro RAP y Diferencia Inicial de sociedad acogida al ex Art. 14 TER A) LIR</t>
  </si>
  <si>
    <t>Otras rentas percibidas Sin Prioridad en su orden de imputación</t>
  </si>
  <si>
    <t>Exceso Distribuciones Desproporcionadas 
(N°9 Art.14 A)</t>
  </si>
  <si>
    <t>Utilidades afectadas con impuesto sustitutivo al FUT (ISFUT) Ley N°20.780</t>
  </si>
  <si>
    <t>Rentas generadas hasta el 31.12.1983 y/o utilidades afectadas con impuesto sustitutivo al FUT (ISFUT) LEY N°21.210</t>
  </si>
  <si>
    <t>Rentas Exentas de Impuesto Global Complementario (IGC) (Artículo 11, Ley 18.401), Afectas a Impuesto Adicional</t>
  </si>
  <si>
    <t>Rentas Exentas de Impuesto Global Complementario (IGC) y/o Impuesto Adicional (IA)</t>
  </si>
  <si>
    <t>No Sujetos a Restitución generados Hasta el 31.12.2019</t>
  </si>
  <si>
    <t>No Sujetos a Restitución generados a contar del 01.01.2020</t>
  </si>
  <si>
    <t>Sujetos a Restitución</t>
  </si>
  <si>
    <t>Con crédito por IDPC generados a contar del 01.01.2017</t>
  </si>
  <si>
    <t>Con crédito por IDPC acumulados  hasta el 31.12.2016</t>
  </si>
  <si>
    <t>Con  derecho a crédito por pago de IDPC voluntario (14 A N°6)</t>
  </si>
  <si>
    <t>Sin derecho a crédito</t>
  </si>
  <si>
    <t>DECLARO BAJO JURAMENTO QUE LOS DATOS CONTENIDOS EN EL PRESENTE DOCUMENTO SON LA EXPRESION FIEL DE LA VERDAD, POR LO QUE ASUMO LA RESPONSABILIDAD CORRESPONDIENTE</t>
  </si>
  <si>
    <t>RUT REPRESENTANTE LEGAL</t>
  </si>
  <si>
    <t>RUT DEL RESPONSABLE DE LA CONFECCIÓN DEL REGISTRO</t>
  </si>
  <si>
    <t>solo si hay mod. De escritura.</t>
  </si>
  <si>
    <t>DJ1948</t>
  </si>
  <si>
    <t xml:space="preserve">DJ 1948 </t>
  </si>
  <si>
    <t>CPT SIMPLIFICADO AT 2025</t>
  </si>
  <si>
    <t>IDPC AT 2025</t>
  </si>
  <si>
    <t>BARRIA $ (2.000.000)</t>
  </si>
  <si>
    <t>Cantidad de acciones al 31/12 SPA OBLIGACION</t>
  </si>
  <si>
    <t>ISFUT</t>
  </si>
  <si>
    <t>OTRAS</t>
  </si>
  <si>
    <t>ART 14E REINVERSION DEL AÑO</t>
  </si>
  <si>
    <t>JOSE PEREZ GONZALEX</t>
  </si>
  <si>
    <t xml:space="preserve">Comuna: SANTIAGO </t>
  </si>
  <si>
    <t>Giro: MINIMARKET</t>
  </si>
  <si>
    <t>Beneficio</t>
  </si>
  <si>
    <t>N</t>
  </si>
  <si>
    <t>S</t>
  </si>
  <si>
    <t>CÁLCULO DE BENEFICIO EDUCACIONAL</t>
  </si>
  <si>
    <t>AYLIN CATALINA PEREZ CASTRO</t>
  </si>
  <si>
    <t>FRANCISCO JAVIER PEREZ CASTRO</t>
  </si>
  <si>
    <t>23696295-8</t>
  </si>
  <si>
    <t>25272720-2</t>
  </si>
  <si>
    <t xml:space="preserve"> JACQUELINE CASTRO AGUILERA</t>
  </si>
  <si>
    <t>NOMBRE DEL HIJO</t>
  </si>
  <si>
    <t xml:space="preserve">RUT </t>
  </si>
  <si>
    <t>NOMBRE DEL PADRE O LA MADRE</t>
  </si>
  <si>
    <t>CUMPLE ASISTENCIA</t>
  </si>
  <si>
    <t>CUMPLE CON LAS RENTAS</t>
  </si>
  <si>
    <t>UF 31.12.2024</t>
  </si>
  <si>
    <t>Monto UF</t>
  </si>
  <si>
    <t>MONTO</t>
  </si>
  <si>
    <t>PERSONA NATURAL CHILENA</t>
  </si>
  <si>
    <t>Clasificación de propiedades por tipo de uso</t>
  </si>
  <si>
    <t>ROL</t>
  </si>
  <si>
    <t>Comuna</t>
  </si>
  <si>
    <t>DFL2</t>
  </si>
  <si>
    <t>Destino</t>
  </si>
  <si>
    <t>17-14</t>
  </si>
  <si>
    <t>Sí</t>
  </si>
  <si>
    <t>HABITACIONAL</t>
  </si>
  <si>
    <t>48-3</t>
  </si>
  <si>
    <t>48-4</t>
  </si>
  <si>
    <t>VALPARAISO</t>
  </si>
  <si>
    <t>SANTAIGO</t>
  </si>
  <si>
    <t>SANTIAGO</t>
  </si>
  <si>
    <t>SI</t>
  </si>
  <si>
    <t>ESTADO</t>
  </si>
  <si>
    <t>VALOR</t>
  </si>
  <si>
    <t>ARRENDADO</t>
  </si>
  <si>
    <t>USO PERSONAL</t>
  </si>
  <si>
    <t>TOPE</t>
  </si>
  <si>
    <t>792 UF</t>
  </si>
  <si>
    <t xml:space="preserve">ENAJENACION DE BIENES RAICES </t>
  </si>
  <si>
    <t>FECHA DE ADQ</t>
  </si>
  <si>
    <t>30.01.2015</t>
  </si>
  <si>
    <t>FECHA DE VENTA</t>
  </si>
  <si>
    <t>01.12.2024</t>
  </si>
  <si>
    <t>UTILIDAD EN VENTA DE ACT</t>
  </si>
  <si>
    <t>EXENCIÒN 8000 UF</t>
  </si>
  <si>
    <t>INTERES HIPOTECARIO</t>
  </si>
  <si>
    <t xml:space="preserve">INFORMACION BANCO SANTANDER </t>
  </si>
  <si>
    <t>Rentas menores a 90 UTA:</t>
  </si>
  <si>
    <t>Si ganas menos de 90 UTA al año, puedes descontar del impuesto todos los intereses que pagaste por créditos hipotecarios, hasta un tope de 8 UTA al año.</t>
  </si>
  <si>
    <t>Rentas entre 90 y 150 UTA:</t>
  </si>
  <si>
    <t>Si ganas entre 90 y 150 UTA, también puedes descontar parte de esos intereses, pero solo un porcentaje, que se calcula según tu ingreso. El tope también es 8 UTA.</t>
  </si>
  <si>
    <t>Rentas sobre 150 UTA:</t>
  </si>
  <si>
    <t>Si ganas más de 150 UTA al año, no puedes descontar nada por intereses hipotecarios.</t>
  </si>
  <si>
    <t>UTA 31.12.2024</t>
  </si>
  <si>
    <t>TOPE 8 UTA</t>
  </si>
  <si>
    <t>Rut: 17775362-7</t>
  </si>
  <si>
    <t>Impto renta at2024</t>
  </si>
  <si>
    <t>A PAGAR/ DEV.</t>
  </si>
  <si>
    <t>CPTs AT 2024</t>
  </si>
  <si>
    <t>CODIGO 844 AT 2024</t>
  </si>
  <si>
    <t>EXENTO</t>
  </si>
  <si>
    <t>TRIBUTAR</t>
  </si>
  <si>
    <t>QUE SE NO VENDA A UN FAMILIAR.</t>
  </si>
  <si>
    <t>PASE UN AÑO DESDE LA COMPRA Y LA VENTA.</t>
  </si>
  <si>
    <t>ARRIENDOS PERCIBIDOS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</si>
</sst>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\ _€_-;\-* #,##0\ _€_-;_-* &quot;-&quot;\ _€_-;_-@_-"/>
    <numFmt numFmtId="165" formatCode="[$-340A]d&quot; de &quot;mmmm&quot; de &quot;yyyy;@"/>
    <numFmt numFmtId="166" formatCode="#,##0;[Red]\(#,##0\)"/>
    <numFmt numFmtId="167" formatCode="_-* #,##0.00\ _$_-;\-* #,##0.00\ _$_-;_-* &quot;-&quot;??\ _$_-;_-@_-"/>
    <numFmt numFmtId="168" formatCode="_ &quot;$&quot;* #,##0_ ;_ &quot;$&quot;* \-#,##0_ ;_ &quot;$&quot;* &quot;-&quot;_ ;_ @_ "/>
    <numFmt numFmtId="169" formatCode="_ * #,##0.00_ ;_ * \-#,##0.00_ ;_ * &quot;-&quot;_ ;_ @_ "/>
    <numFmt numFmtId="170" formatCode="_-* #,##0\ _€_-;\-* #,##0\ _€_-;_-* &quot;-&quot;??\ _€_-;_-@_-"/>
    <numFmt numFmtId="171" formatCode="_ * #,##0_ ;_ * \-#,##0_ ;_ * &quot;-&quot;_ ;_ @_ "/>
    <numFmt numFmtId="172" formatCode="0.000000"/>
    <numFmt numFmtId="173" formatCode="0.00000"/>
    <numFmt numFmtId="174" formatCode="#,##0;\(#,##0\)"/>
    <numFmt numFmtId="175" formatCode="_ * #,##0.0000_ ;_ * \-#,##0.0000_ ;_ * &quot;-&quot;_ ;_ @_ "/>
  </numFmts>
  <fonts count="1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rgb="FF002060"/>
      <name val="Arial"/>
      <family val="2"/>
    </font>
    <font>
      <b/>
      <sz val="9"/>
      <color rgb="FF0070C0"/>
      <name val="Arial"/>
      <family val="2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u/>
      <sz val="8"/>
      <color theme="4"/>
      <name val="AriaL"/>
      <family val="2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theme="3" tint="-0.249977111117893"/>
      <name val="Times New Roman"/>
      <family val="1"/>
    </font>
    <font>
      <sz val="14"/>
      <color rgb="FFFF0000"/>
      <name val="Times New Roman"/>
      <family val="1"/>
    </font>
    <font>
      <b/>
      <u/>
      <sz val="14"/>
      <color rgb="FFFF0000"/>
      <name val="Times New Roman"/>
      <family val="1"/>
    </font>
    <font>
      <sz val="14"/>
      <color theme="3" tint="-0.249977111117893"/>
      <name val="Times New Roman"/>
      <family val="1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theme="8" tint="-0.249977111117893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b/>
      <sz val="16"/>
      <color rgb="FF002060"/>
      <name val="Verdana"/>
      <family val="2"/>
    </font>
    <font>
      <b/>
      <sz val="18"/>
      <color rgb="FF002060"/>
      <name val="Verdana"/>
      <family val="2"/>
    </font>
    <font>
      <b/>
      <strike/>
      <sz val="6"/>
      <color rgb="FFFF0000"/>
      <name val="Verdana"/>
      <family val="2"/>
    </font>
    <font>
      <b/>
      <sz val="12"/>
      <color rgb="FF002060"/>
      <name val="Verdana"/>
      <family val="2"/>
    </font>
    <font>
      <b/>
      <sz val="11"/>
      <color theme="8" tint="-0.249977111117893"/>
      <name val="Calibri"/>
      <family val="2"/>
      <scheme val="minor"/>
    </font>
    <font>
      <b/>
      <u/>
      <sz val="10"/>
      <name val="Verdana"/>
      <family val="2"/>
    </font>
    <font>
      <b/>
      <sz val="18"/>
      <color rgb="FFFF0000"/>
      <name val="Verdana"/>
      <family val="2"/>
    </font>
    <font>
      <b/>
      <sz val="18"/>
      <name val="Verdana"/>
      <family val="2"/>
    </font>
    <font>
      <sz val="12"/>
      <color rgb="FF002060"/>
      <name val="Calibri"/>
      <family val="2"/>
      <scheme val="minor"/>
    </font>
    <font>
      <b/>
      <sz val="16"/>
      <color rgb="FFFF0000"/>
      <name val="Verdana"/>
      <family val="2"/>
    </font>
    <font>
      <b/>
      <sz val="16"/>
      <color theme="8" tint="-0.249977111117893"/>
      <name val="Verdana"/>
      <family val="2"/>
    </font>
    <font>
      <b/>
      <sz val="12"/>
      <color rgb="FF00B050"/>
      <name val="Verdana"/>
      <family val="2"/>
    </font>
    <font>
      <b/>
      <sz val="16"/>
      <color theme="9" tint="-0.249977111117893"/>
      <name val="Verdana"/>
      <family val="2"/>
    </font>
    <font>
      <b/>
      <sz val="16"/>
      <color rgb="FF00B050"/>
      <name val="Verdana"/>
      <family val="2"/>
    </font>
    <font>
      <sz val="16"/>
      <name val="Verdana"/>
      <family val="2"/>
    </font>
    <font>
      <b/>
      <sz val="12"/>
      <color theme="9" tint="-0.249977111117893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rgb="FF0070C0"/>
      <name val="Verdana"/>
      <family val="2"/>
    </font>
    <font>
      <sz val="11"/>
      <color rgb="FF002060"/>
      <name val="Verdana"/>
      <family val="2"/>
    </font>
    <font>
      <b/>
      <sz val="6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20"/>
      <name val="Verdana"/>
      <family val="2"/>
    </font>
    <font>
      <b/>
      <sz val="8"/>
      <name val="Verdana"/>
      <family val="2"/>
    </font>
    <font>
      <b/>
      <sz val="16"/>
      <color rgb="FF0070C0"/>
      <name val="Verdana"/>
      <family val="2"/>
    </font>
    <font>
      <sz val="16"/>
      <color rgb="FF002060"/>
      <name val="Verdana"/>
      <family val="2"/>
    </font>
    <font>
      <b/>
      <sz val="18"/>
      <color theme="1"/>
      <name val="Verdana"/>
      <family val="2"/>
    </font>
    <font>
      <b/>
      <sz val="18"/>
      <color theme="1"/>
      <name val="Calibri"/>
      <family val="2"/>
      <scheme val="minor"/>
    </font>
    <font>
      <b/>
      <sz val="2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rgb="FF0070C0"/>
      <name val="Verdana"/>
      <family val="2"/>
    </font>
    <font>
      <b/>
      <sz val="9"/>
      <color rgb="FFFF000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002060"/>
      <name val="Verdana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b/>
      <sz val="13"/>
      <color rgb="FF002060"/>
      <name val="Arial"/>
      <family val="2"/>
    </font>
    <font>
      <b/>
      <sz val="13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Helvetica Neue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lightDown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Down">
        <bgColor theme="7" tint="0.79998168889431442"/>
      </patternFill>
    </fill>
    <fill>
      <patternFill patternType="lightDown">
        <fgColor auto="1"/>
        <bgColor theme="0"/>
      </patternFill>
    </fill>
    <fill>
      <patternFill patternType="lightDown"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94FB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rgb="FF0033CC"/>
      </top>
      <bottom style="hair">
        <color rgb="FF0033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rgb="FF0033CC"/>
      </right>
      <top style="medium">
        <color indexed="64"/>
      </top>
      <bottom/>
      <diagonal/>
    </border>
    <border>
      <left style="thick">
        <color rgb="FF0033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33CC"/>
      </right>
      <top/>
      <bottom style="medium">
        <color indexed="64"/>
      </bottom>
      <diagonal/>
    </border>
    <border>
      <left style="thick">
        <color rgb="FF0033CC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1" fillId="0" borderId="0"/>
  </cellStyleXfs>
  <cellXfs count="1210">
    <xf numFmtId="0" fontId="0" fillId="0" borderId="0" xfId="0"/>
    <xf numFmtId="0" fontId="3" fillId="2" borderId="0" xfId="0" applyFont="1" applyFill="1"/>
    <xf numFmtId="0" fontId="0" fillId="2" borderId="0" xfId="0" applyFill="1"/>
    <xf numFmtId="41" fontId="0" fillId="2" borderId="0" xfId="0" applyNumberFormat="1" applyFill="1"/>
    <xf numFmtId="0" fontId="0" fillId="2" borderId="39" xfId="0" applyFill="1" applyBorder="1" applyAlignment="1">
      <alignment horizontal="left"/>
    </xf>
    <xf numFmtId="0" fontId="0" fillId="2" borderId="38" xfId="0" applyFill="1" applyBorder="1"/>
    <xf numFmtId="0" fontId="0" fillId="2" borderId="46" xfId="0" applyFill="1" applyBorder="1"/>
    <xf numFmtId="0" fontId="0" fillId="2" borderId="6" xfId="0" applyFill="1" applyBorder="1"/>
    <xf numFmtId="0" fontId="0" fillId="2" borderId="31" xfId="0" applyFill="1" applyBorder="1"/>
    <xf numFmtId="0" fontId="0" fillId="2" borderId="59" xfId="0" applyFill="1" applyBorder="1"/>
    <xf numFmtId="41" fontId="0" fillId="2" borderId="26" xfId="2" applyFont="1" applyFill="1" applyBorder="1"/>
    <xf numFmtId="41" fontId="0" fillId="2" borderId="15" xfId="2" applyFont="1" applyFill="1" applyBorder="1"/>
    <xf numFmtId="0" fontId="0" fillId="2" borderId="63" xfId="0" applyFill="1" applyBorder="1"/>
    <xf numFmtId="41" fontId="0" fillId="2" borderId="23" xfId="2" applyFont="1" applyFill="1" applyBorder="1"/>
    <xf numFmtId="41" fontId="0" fillId="2" borderId="10" xfId="2" applyFont="1" applyFill="1" applyBorder="1"/>
    <xf numFmtId="0" fontId="0" fillId="2" borderId="64" xfId="0" applyFill="1" applyBorder="1"/>
    <xf numFmtId="41" fontId="0" fillId="2" borderId="65" xfId="2" applyFont="1" applyFill="1" applyBorder="1"/>
    <xf numFmtId="41" fontId="0" fillId="2" borderId="66" xfId="2" applyFont="1" applyFill="1" applyBorder="1"/>
    <xf numFmtId="0" fontId="0" fillId="2" borderId="16" xfId="0" applyFill="1" applyBorder="1"/>
    <xf numFmtId="0" fontId="0" fillId="2" borderId="27" xfId="0" applyFill="1" applyBorder="1"/>
    <xf numFmtId="0" fontId="0" fillId="2" borderId="37" xfId="0" applyFill="1" applyBorder="1"/>
    <xf numFmtId="0" fontId="0" fillId="2" borderId="51" xfId="0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1" fontId="0" fillId="0" borderId="0" xfId="0" applyNumberFormat="1"/>
    <xf numFmtId="0" fontId="31" fillId="0" borderId="0" xfId="0" applyFont="1"/>
    <xf numFmtId="42" fontId="31" fillId="2" borderId="0" xfId="3" applyFont="1" applyFill="1"/>
    <xf numFmtId="42" fontId="31" fillId="0" borderId="0" xfId="3" applyFont="1"/>
    <xf numFmtId="42" fontId="31" fillId="2" borderId="0" xfId="3" applyFont="1" applyFill="1" applyBorder="1"/>
    <xf numFmtId="41" fontId="0" fillId="0" borderId="0" xfId="2" applyFont="1"/>
    <xf numFmtId="0" fontId="3" fillId="2" borderId="0" xfId="0" applyFont="1" applyFill="1" applyAlignment="1">
      <alignment vertical="center"/>
    </xf>
    <xf numFmtId="42" fontId="31" fillId="2" borderId="0" xfId="3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42" fontId="6" fillId="2" borderId="0" xfId="3" applyFont="1" applyFill="1" applyAlignment="1">
      <alignment vertical="center"/>
    </xf>
    <xf numFmtId="165" fontId="6" fillId="2" borderId="0" xfId="0" applyNumberFormat="1" applyFont="1" applyFill="1" applyAlignment="1">
      <alignment horizontal="right" vertical="center"/>
    </xf>
    <xf numFmtId="166" fontId="7" fillId="2" borderId="0" xfId="0" applyNumberFormat="1" applyFont="1" applyFill="1" applyAlignment="1">
      <alignment horizontal="left" vertical="center"/>
    </xf>
    <xf numFmtId="166" fontId="10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42" fontId="6" fillId="2" borderId="3" xfId="3" applyFont="1" applyFill="1" applyBorder="1" applyAlignment="1">
      <alignment vertical="center"/>
    </xf>
    <xf numFmtId="166" fontId="4" fillId="2" borderId="1" xfId="5" applyNumberFormat="1" applyFont="1" applyFill="1" applyBorder="1" applyAlignment="1">
      <alignment horizontal="left" vertical="center" wrapText="1"/>
    </xf>
    <xf numFmtId="166" fontId="12" fillId="2" borderId="4" xfId="5" applyNumberFormat="1" applyFont="1" applyFill="1" applyBorder="1" applyAlignment="1">
      <alignment horizontal="left" vertical="center" wrapText="1"/>
    </xf>
    <xf numFmtId="166" fontId="12" fillId="2" borderId="4" xfId="6" applyNumberFormat="1" applyFont="1" applyFill="1" applyBorder="1" applyAlignment="1">
      <alignment horizontal="left" vertical="center" wrapText="1"/>
    </xf>
    <xf numFmtId="166" fontId="12" fillId="2" borderId="5" xfId="5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/>
    </xf>
    <xf numFmtId="42" fontId="6" fillId="2" borderId="7" xfId="3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/>
    </xf>
    <xf numFmtId="166" fontId="13" fillId="2" borderId="9" xfId="0" applyNumberFormat="1" applyFont="1" applyFill="1" applyBorder="1" applyAlignment="1">
      <alignment horizontal="left" vertical="center"/>
    </xf>
    <xf numFmtId="166" fontId="14" fillId="2" borderId="9" xfId="0" applyNumberFormat="1" applyFont="1" applyFill="1" applyBorder="1" applyAlignment="1">
      <alignment horizontal="left" vertical="center"/>
    </xf>
    <xf numFmtId="166" fontId="15" fillId="2" borderId="10" xfId="0" applyNumberFormat="1" applyFont="1" applyFill="1" applyBorder="1" applyAlignment="1">
      <alignment horizontal="left" vertical="center"/>
    </xf>
    <xf numFmtId="0" fontId="29" fillId="2" borderId="1" xfId="0" applyFont="1" applyFill="1" applyBorder="1" applyAlignment="1">
      <alignment vertical="center"/>
    </xf>
    <xf numFmtId="166" fontId="3" fillId="2" borderId="11" xfId="0" applyNumberFormat="1" applyFont="1" applyFill="1" applyBorder="1" applyAlignment="1">
      <alignment horizontal="left" vertical="center" wrapText="1"/>
    </xf>
    <xf numFmtId="166" fontId="13" fillId="2" borderId="14" xfId="0" applyNumberFormat="1" applyFont="1" applyFill="1" applyBorder="1" applyAlignment="1">
      <alignment horizontal="left" vertical="center"/>
    </xf>
    <xf numFmtId="166" fontId="14" fillId="2" borderId="14" xfId="0" applyNumberFormat="1" applyFont="1" applyFill="1" applyBorder="1" applyAlignment="1">
      <alignment horizontal="left" vertical="center"/>
    </xf>
    <xf numFmtId="166" fontId="15" fillId="2" borderId="15" xfId="0" applyNumberFormat="1" applyFont="1" applyFill="1" applyBorder="1" applyAlignment="1">
      <alignment horizontal="left" vertical="center"/>
    </xf>
    <xf numFmtId="168" fontId="7" fillId="2" borderId="6" xfId="0" applyNumberFormat="1" applyFont="1" applyFill="1" applyBorder="1" applyAlignment="1">
      <alignment vertical="center"/>
    </xf>
    <xf numFmtId="42" fontId="7" fillId="2" borderId="7" xfId="3" applyFont="1" applyFill="1" applyBorder="1" applyAlignment="1">
      <alignment vertical="center"/>
    </xf>
    <xf numFmtId="166" fontId="3" fillId="2" borderId="11" xfId="0" applyNumberFormat="1" applyFont="1" applyFill="1" applyBorder="1" applyAlignment="1">
      <alignment horizontal="left" vertical="center"/>
    </xf>
    <xf numFmtId="168" fontId="7" fillId="2" borderId="11" xfId="0" applyNumberFormat="1" applyFont="1" applyFill="1" applyBorder="1" applyAlignment="1">
      <alignment vertical="center"/>
    </xf>
    <xf numFmtId="42" fontId="7" fillId="2" borderId="13" xfId="3" applyFont="1" applyFill="1" applyBorder="1" applyAlignment="1">
      <alignment vertical="center"/>
    </xf>
    <xf numFmtId="166" fontId="3" fillId="2" borderId="16" xfId="0" applyNumberFormat="1" applyFont="1" applyFill="1" applyBorder="1" applyAlignment="1">
      <alignment horizontal="left" vertical="center" wrapText="1"/>
    </xf>
    <xf numFmtId="166" fontId="13" fillId="2" borderId="17" xfId="0" applyNumberFormat="1" applyFont="1" applyFill="1" applyBorder="1" applyAlignment="1">
      <alignment horizontal="left" vertical="center"/>
    </xf>
    <xf numFmtId="166" fontId="14" fillId="2" borderId="17" xfId="0" applyNumberFormat="1" applyFont="1" applyFill="1" applyBorder="1" applyAlignment="1">
      <alignment horizontal="left" vertical="center"/>
    </xf>
    <xf numFmtId="166" fontId="15" fillId="2" borderId="18" xfId="0" applyNumberFormat="1" applyFont="1" applyFill="1" applyBorder="1" applyAlignment="1">
      <alignment horizontal="left" vertical="center"/>
    </xf>
    <xf numFmtId="166" fontId="4" fillId="2" borderId="1" xfId="0" applyNumberFormat="1" applyFont="1" applyFill="1" applyBorder="1" applyAlignment="1">
      <alignment horizontal="left" vertical="center" wrapText="1"/>
    </xf>
    <xf numFmtId="166" fontId="13" fillId="2" borderId="19" xfId="0" applyNumberFormat="1" applyFont="1" applyFill="1" applyBorder="1" applyAlignment="1">
      <alignment horizontal="left" vertical="center"/>
    </xf>
    <xf numFmtId="166" fontId="14" fillId="2" borderId="2" xfId="0" applyNumberFormat="1" applyFont="1" applyFill="1" applyBorder="1" applyAlignment="1">
      <alignment horizontal="left" vertical="center"/>
    </xf>
    <xf numFmtId="166" fontId="12" fillId="2" borderId="5" xfId="0" applyNumberFormat="1" applyFont="1" applyFill="1" applyBorder="1" applyAlignment="1">
      <alignment horizontal="left" vertical="center"/>
    </xf>
    <xf numFmtId="168" fontId="7" fillId="2" borderId="20" xfId="0" applyNumberFormat="1" applyFont="1" applyFill="1" applyBorder="1" applyAlignment="1">
      <alignment vertical="center"/>
    </xf>
    <xf numFmtId="42" fontId="7" fillId="2" borderId="22" xfId="3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horizontal="left" vertical="center" wrapText="1"/>
    </xf>
    <xf numFmtId="166" fontId="13" fillId="2" borderId="23" xfId="0" applyNumberFormat="1" applyFont="1" applyFill="1" applyBorder="1" applyAlignment="1">
      <alignment horizontal="left" vertical="center"/>
    </xf>
    <xf numFmtId="166" fontId="14" fillId="2" borderId="24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2" fontId="7" fillId="2" borderId="25" xfId="3" applyFont="1" applyFill="1" applyBorder="1" applyAlignment="1">
      <alignment vertical="center"/>
    </xf>
    <xf numFmtId="166" fontId="13" fillId="2" borderId="26" xfId="0" applyNumberFormat="1" applyFont="1" applyFill="1" applyBorder="1" applyAlignment="1">
      <alignment horizontal="left" vertical="center"/>
    </xf>
    <xf numFmtId="166" fontId="14" fillId="2" borderId="12" xfId="0" applyNumberFormat="1" applyFont="1" applyFill="1" applyBorder="1" applyAlignment="1">
      <alignment horizontal="left" vertical="center"/>
    </xf>
    <xf numFmtId="49" fontId="13" fillId="2" borderId="1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42" fontId="6" fillId="2" borderId="25" xfId="3" applyFont="1" applyFill="1" applyBorder="1" applyAlignment="1">
      <alignment vertical="center"/>
    </xf>
    <xf numFmtId="168" fontId="7" fillId="2" borderId="1" xfId="0" applyNumberFormat="1" applyFont="1" applyFill="1" applyBorder="1" applyAlignment="1">
      <alignment vertical="center"/>
    </xf>
    <xf numFmtId="42" fontId="7" fillId="2" borderId="3" xfId="3" applyFont="1" applyFill="1" applyBorder="1" applyAlignment="1">
      <alignment vertical="center"/>
    </xf>
    <xf numFmtId="168" fontId="7" fillId="2" borderId="16" xfId="0" applyNumberFormat="1" applyFont="1" applyFill="1" applyBorder="1" applyAlignment="1">
      <alignment vertical="center"/>
    </xf>
    <xf numFmtId="42" fontId="7" fillId="2" borderId="28" xfId="3" applyFont="1" applyFill="1" applyBorder="1" applyAlignment="1">
      <alignment vertical="center"/>
    </xf>
    <xf numFmtId="168" fontId="6" fillId="2" borderId="29" xfId="0" applyNumberFormat="1" applyFont="1" applyFill="1" applyBorder="1" applyAlignment="1">
      <alignment vertical="center"/>
    </xf>
    <xf numFmtId="42" fontId="6" fillId="2" borderId="28" xfId="3" applyFont="1" applyFill="1" applyBorder="1" applyAlignment="1">
      <alignment vertical="center"/>
    </xf>
    <xf numFmtId="42" fontId="7" fillId="2" borderId="31" xfId="3" applyFont="1" applyFill="1" applyBorder="1" applyAlignment="1">
      <alignment vertical="center"/>
    </xf>
    <xf numFmtId="168" fontId="18" fillId="2" borderId="6" xfId="0" applyNumberFormat="1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42" fontId="4" fillId="2" borderId="31" xfId="3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168" fontId="3" fillId="2" borderId="1" xfId="0" applyNumberFormat="1" applyFont="1" applyFill="1" applyBorder="1" applyAlignment="1">
      <alignment vertical="center"/>
    </xf>
    <xf numFmtId="42" fontId="4" fillId="2" borderId="3" xfId="3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2" borderId="32" xfId="0" applyNumberFormat="1" applyFont="1" applyFill="1" applyBorder="1" applyAlignment="1">
      <alignment horizontal="left" vertical="center" wrapText="1"/>
    </xf>
    <xf numFmtId="166" fontId="13" fillId="2" borderId="33" xfId="0" applyNumberFormat="1" applyFont="1" applyFill="1" applyBorder="1" applyAlignment="1">
      <alignment horizontal="left" vertical="center"/>
    </xf>
    <xf numFmtId="49" fontId="13" fillId="2" borderId="34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vertical="center"/>
    </xf>
    <xf numFmtId="166" fontId="14" fillId="2" borderId="35" xfId="0" applyNumberFormat="1" applyFont="1" applyFill="1" applyBorder="1" applyAlignment="1">
      <alignment horizontal="left" vertical="center"/>
    </xf>
    <xf numFmtId="42" fontId="6" fillId="2" borderId="42" xfId="3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horizontal="left" vertical="center"/>
    </xf>
    <xf numFmtId="166" fontId="14" fillId="2" borderId="27" xfId="0" applyNumberFormat="1" applyFont="1" applyFill="1" applyBorder="1" applyAlignment="1">
      <alignment horizontal="left" vertical="center"/>
    </xf>
    <xf numFmtId="49" fontId="13" fillId="2" borderId="18" xfId="0" applyNumberFormat="1" applyFont="1" applyFill="1" applyBorder="1" applyAlignment="1">
      <alignment horizontal="left" vertical="center"/>
    </xf>
    <xf numFmtId="168" fontId="6" fillId="2" borderId="6" xfId="0" applyNumberFormat="1" applyFont="1" applyFill="1" applyBorder="1" applyAlignment="1">
      <alignment horizontal="right" vertical="center"/>
    </xf>
    <xf numFmtId="42" fontId="6" fillId="2" borderId="31" xfId="3" applyFont="1" applyFill="1" applyBorder="1" applyAlignment="1">
      <alignment vertical="center"/>
    </xf>
    <xf numFmtId="166" fontId="14" fillId="2" borderId="38" xfId="0" applyNumberFormat="1" applyFont="1" applyFill="1" applyBorder="1" applyAlignment="1">
      <alignment horizontal="left" vertical="center"/>
    </xf>
    <xf numFmtId="168" fontId="6" fillId="2" borderId="6" xfId="0" applyNumberFormat="1" applyFont="1" applyFill="1" applyBorder="1" applyAlignment="1">
      <alignment vertical="center"/>
    </xf>
    <xf numFmtId="166" fontId="14" fillId="2" borderId="4" xfId="0" applyNumberFormat="1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42" fontId="6" fillId="2" borderId="37" xfId="3" applyFont="1" applyFill="1" applyBorder="1" applyAlignment="1">
      <alignment vertical="center"/>
    </xf>
    <xf numFmtId="42" fontId="6" fillId="2" borderId="0" xfId="3" applyFont="1" applyFill="1" applyBorder="1" applyAlignment="1">
      <alignment vertical="center"/>
    </xf>
    <xf numFmtId="42" fontId="31" fillId="2" borderId="0" xfId="3" applyFont="1" applyFill="1" applyBorder="1" applyAlignment="1">
      <alignment vertical="center"/>
    </xf>
    <xf numFmtId="0" fontId="26" fillId="2" borderId="39" xfId="0" applyFont="1" applyFill="1" applyBorder="1" applyAlignment="1">
      <alignment vertical="center"/>
    </xf>
    <xf numFmtId="0" fontId="24" fillId="2" borderId="38" xfId="0" applyFont="1" applyFill="1" applyBorder="1" applyAlignment="1">
      <alignment vertical="center"/>
    </xf>
    <xf numFmtId="41" fontId="27" fillId="2" borderId="38" xfId="2" applyFont="1" applyFill="1" applyBorder="1" applyAlignment="1">
      <alignment horizontal="right" vertical="center"/>
    </xf>
    <xf numFmtId="0" fontId="24" fillId="2" borderId="46" xfId="0" applyFont="1" applyFill="1" applyBorder="1" applyAlignment="1">
      <alignment vertical="center"/>
    </xf>
    <xf numFmtId="0" fontId="23" fillId="2" borderId="2" xfId="0" applyFont="1" applyFill="1" applyBorder="1" applyAlignment="1">
      <alignment vertical="center"/>
    </xf>
    <xf numFmtId="41" fontId="10" fillId="2" borderId="2" xfId="2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170" fontId="13" fillId="2" borderId="2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42" fontId="7" fillId="2" borderId="0" xfId="3" applyFont="1" applyFill="1" applyBorder="1" applyAlignment="1">
      <alignment vertical="center"/>
    </xf>
    <xf numFmtId="42" fontId="4" fillId="2" borderId="0" xfId="3" applyFont="1" applyFill="1" applyBorder="1" applyAlignment="1">
      <alignment vertical="center"/>
    </xf>
    <xf numFmtId="0" fontId="3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horizontal="left" vertical="center" wrapText="1"/>
    </xf>
    <xf numFmtId="0" fontId="20" fillId="2" borderId="2" xfId="0" applyFont="1" applyFill="1" applyBorder="1" applyAlignment="1">
      <alignment vertical="center"/>
    </xf>
    <xf numFmtId="0" fontId="33" fillId="2" borderId="2" xfId="0" applyFont="1" applyFill="1" applyBorder="1" applyAlignment="1">
      <alignment vertical="center"/>
    </xf>
    <xf numFmtId="168" fontId="34" fillId="2" borderId="0" xfId="0" applyNumberFormat="1" applyFont="1" applyFill="1" applyAlignment="1">
      <alignment vertical="center"/>
    </xf>
    <xf numFmtId="168" fontId="34" fillId="2" borderId="12" xfId="0" applyNumberFormat="1" applyFont="1" applyFill="1" applyBorder="1" applyAlignment="1">
      <alignment vertical="center"/>
    </xf>
    <xf numFmtId="168" fontId="35" fillId="2" borderId="12" xfId="0" applyNumberFormat="1" applyFont="1" applyFill="1" applyBorder="1" applyAlignment="1">
      <alignment vertical="center"/>
    </xf>
    <xf numFmtId="168" fontId="35" fillId="2" borderId="0" xfId="0" applyNumberFormat="1" applyFont="1" applyFill="1" applyAlignment="1">
      <alignment vertical="center"/>
    </xf>
    <xf numFmtId="168" fontId="34" fillId="2" borderId="21" xfId="0" applyNumberFormat="1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168" fontId="34" fillId="2" borderId="2" xfId="0" applyNumberFormat="1" applyFont="1" applyFill="1" applyBorder="1" applyAlignment="1">
      <alignment vertical="center"/>
    </xf>
    <xf numFmtId="168" fontId="34" fillId="2" borderId="25" xfId="0" applyNumberFormat="1" applyFont="1" applyFill="1" applyBorder="1" applyAlignment="1">
      <alignment vertical="center"/>
    </xf>
    <xf numFmtId="168" fontId="34" fillId="2" borderId="27" xfId="0" applyNumberFormat="1" applyFont="1" applyFill="1" applyBorder="1" applyAlignment="1">
      <alignment vertical="center"/>
    </xf>
    <xf numFmtId="168" fontId="34" fillId="2" borderId="30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6" fillId="2" borderId="25" xfId="0" applyFont="1" applyFill="1" applyBorder="1" applyAlignment="1">
      <alignment vertical="center"/>
    </xf>
    <xf numFmtId="168" fontId="34" fillId="2" borderId="25" xfId="0" applyNumberFormat="1" applyFont="1" applyFill="1" applyBorder="1" applyAlignment="1">
      <alignment horizontal="left" vertical="center"/>
    </xf>
    <xf numFmtId="168" fontId="34" fillId="2" borderId="37" xfId="0" applyNumberFormat="1" applyFont="1" applyFill="1" applyBorder="1" applyAlignment="1">
      <alignment horizontal="left" vertical="center"/>
    </xf>
    <xf numFmtId="9" fontId="20" fillId="2" borderId="0" xfId="4" applyFont="1" applyFill="1" applyBorder="1" applyAlignment="1">
      <alignment vertical="center"/>
    </xf>
    <xf numFmtId="169" fontId="17" fillId="2" borderId="0" xfId="2" applyNumberFormat="1" applyFont="1" applyFill="1" applyBorder="1" applyAlignment="1">
      <alignment vertical="center"/>
    </xf>
    <xf numFmtId="14" fontId="20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27" xfId="0" applyFont="1" applyFill="1" applyBorder="1" applyAlignment="1">
      <alignment vertical="center"/>
    </xf>
    <xf numFmtId="0" fontId="32" fillId="2" borderId="0" xfId="0" applyFont="1" applyFill="1"/>
    <xf numFmtId="0" fontId="32" fillId="0" borderId="0" xfId="0" applyFont="1"/>
    <xf numFmtId="0" fontId="32" fillId="2" borderId="27" xfId="0" applyFont="1" applyFill="1" applyBorder="1" applyAlignment="1">
      <alignment vertical="center"/>
    </xf>
    <xf numFmtId="0" fontId="28" fillId="2" borderId="6" xfId="0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42" fontId="38" fillId="2" borderId="31" xfId="3" applyFont="1" applyFill="1" applyBorder="1" applyAlignment="1">
      <alignment vertical="center"/>
    </xf>
    <xf numFmtId="42" fontId="31" fillId="2" borderId="37" xfId="3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2" fillId="4" borderId="2" xfId="0" applyNumberFormat="1" applyFont="1" applyFill="1" applyBorder="1" applyAlignment="1">
      <alignment vertical="center"/>
    </xf>
    <xf numFmtId="42" fontId="31" fillId="4" borderId="25" xfId="3" applyFont="1" applyFill="1" applyBorder="1" applyAlignment="1">
      <alignment vertical="center"/>
    </xf>
    <xf numFmtId="166" fontId="3" fillId="5" borderId="8" xfId="0" applyNumberFormat="1" applyFont="1" applyFill="1" applyBorder="1" applyAlignment="1">
      <alignment horizontal="left" vertical="center" wrapText="1"/>
    </xf>
    <xf numFmtId="166" fontId="13" fillId="5" borderId="23" xfId="0" applyNumberFormat="1" applyFont="1" applyFill="1" applyBorder="1" applyAlignment="1">
      <alignment horizontal="left" vertical="center"/>
    </xf>
    <xf numFmtId="166" fontId="14" fillId="5" borderId="24" xfId="0" applyNumberFormat="1" applyFont="1" applyFill="1" applyBorder="1" applyAlignment="1">
      <alignment horizontal="left" vertical="center"/>
    </xf>
    <xf numFmtId="49" fontId="13" fillId="5" borderId="10" xfId="0" applyNumberFormat="1" applyFont="1" applyFill="1" applyBorder="1" applyAlignment="1">
      <alignment horizontal="left" vertical="center"/>
    </xf>
    <xf numFmtId="166" fontId="3" fillId="5" borderId="11" xfId="0" applyNumberFormat="1" applyFont="1" applyFill="1" applyBorder="1" applyAlignment="1">
      <alignment horizontal="left" vertical="center" wrapText="1"/>
    </xf>
    <xf numFmtId="166" fontId="13" fillId="5" borderId="26" xfId="0" applyNumberFormat="1" applyFont="1" applyFill="1" applyBorder="1" applyAlignment="1">
      <alignment horizontal="left" vertical="center"/>
    </xf>
    <xf numFmtId="166" fontId="14" fillId="5" borderId="12" xfId="0" applyNumberFormat="1" applyFont="1" applyFill="1" applyBorder="1" applyAlignment="1">
      <alignment horizontal="left" vertical="center"/>
    </xf>
    <xf numFmtId="49" fontId="13" fillId="5" borderId="15" xfId="0" applyNumberFormat="1" applyFont="1" applyFill="1" applyBorder="1" applyAlignment="1">
      <alignment horizontal="left" vertical="center"/>
    </xf>
    <xf numFmtId="166" fontId="3" fillId="5" borderId="20" xfId="0" applyNumberFormat="1" applyFont="1" applyFill="1" applyBorder="1" applyAlignment="1">
      <alignment horizontal="left" vertical="center" wrapText="1"/>
    </xf>
    <xf numFmtId="166" fontId="13" fillId="5" borderId="65" xfId="0" applyNumberFormat="1" applyFont="1" applyFill="1" applyBorder="1" applyAlignment="1">
      <alignment horizontal="left" vertical="center"/>
    </xf>
    <xf numFmtId="166" fontId="14" fillId="5" borderId="21" xfId="0" applyNumberFormat="1" applyFont="1" applyFill="1" applyBorder="1" applyAlignment="1">
      <alignment horizontal="left" vertical="center"/>
    </xf>
    <xf numFmtId="49" fontId="13" fillId="5" borderId="66" xfId="0" applyNumberFormat="1" applyFont="1" applyFill="1" applyBorder="1" applyAlignment="1">
      <alignment horizontal="left" vertical="center"/>
    </xf>
    <xf numFmtId="42" fontId="32" fillId="2" borderId="0" xfId="0" applyNumberFormat="1" applyFont="1" applyFill="1"/>
    <xf numFmtId="0" fontId="39" fillId="2" borderId="0" xfId="0" applyFont="1" applyFill="1"/>
    <xf numFmtId="41" fontId="39" fillId="2" borderId="0" xfId="2" applyFont="1" applyFill="1"/>
    <xf numFmtId="0" fontId="40" fillId="2" borderId="0" xfId="0" applyFont="1" applyFill="1"/>
    <xf numFmtId="0" fontId="41" fillId="2" borderId="39" xfId="0" applyFont="1" applyFill="1" applyBorder="1"/>
    <xf numFmtId="42" fontId="40" fillId="2" borderId="46" xfId="3" applyFont="1" applyFill="1" applyBorder="1"/>
    <xf numFmtId="0" fontId="40" fillId="2" borderId="6" xfId="0" applyFont="1" applyFill="1" applyBorder="1"/>
    <xf numFmtId="42" fontId="40" fillId="2" borderId="31" xfId="3" applyFont="1" applyFill="1" applyBorder="1"/>
    <xf numFmtId="0" fontId="41" fillId="2" borderId="0" xfId="0" applyFont="1" applyFill="1"/>
    <xf numFmtId="41" fontId="40" fillId="2" borderId="0" xfId="2" applyFont="1" applyFill="1"/>
    <xf numFmtId="0" fontId="40" fillId="2" borderId="16" xfId="0" applyFont="1" applyFill="1" applyBorder="1"/>
    <xf numFmtId="42" fontId="40" fillId="2" borderId="37" xfId="3" applyFont="1" applyFill="1" applyBorder="1"/>
    <xf numFmtId="49" fontId="41" fillId="2" borderId="0" xfId="0" applyNumberFormat="1" applyFont="1" applyFill="1" applyAlignment="1">
      <alignment horizontal="center"/>
    </xf>
    <xf numFmtId="165" fontId="41" fillId="2" borderId="0" xfId="0" applyNumberFormat="1" applyFont="1" applyFill="1" applyAlignment="1">
      <alignment horizontal="right"/>
    </xf>
    <xf numFmtId="0" fontId="41" fillId="2" borderId="0" xfId="0" applyFont="1" applyFill="1" applyAlignment="1">
      <alignment horizontal="center"/>
    </xf>
    <xf numFmtId="41" fontId="41" fillId="2" borderId="0" xfId="2" applyFont="1" applyFill="1" applyAlignment="1">
      <alignment horizontal="center"/>
    </xf>
    <xf numFmtId="49" fontId="41" fillId="2" borderId="47" xfId="0" applyNumberFormat="1" applyFont="1" applyFill="1" applyBorder="1" applyAlignment="1">
      <alignment horizontal="center"/>
    </xf>
    <xf numFmtId="0" fontId="41" fillId="2" borderId="48" xfId="0" applyFont="1" applyFill="1" applyBorder="1"/>
    <xf numFmtId="0" fontId="41" fillId="2" borderId="49" xfId="0" applyFont="1" applyFill="1" applyBorder="1"/>
    <xf numFmtId="41" fontId="41" fillId="2" borderId="50" xfId="2" applyFont="1" applyFill="1" applyBorder="1"/>
    <xf numFmtId="49" fontId="41" fillId="2" borderId="26" xfId="0" applyNumberFormat="1" applyFont="1" applyFill="1" applyBorder="1" applyAlignment="1">
      <alignment horizontal="center"/>
    </xf>
    <xf numFmtId="0" fontId="41" fillId="2" borderId="12" xfId="0" applyFont="1" applyFill="1" applyBorder="1"/>
    <xf numFmtId="0" fontId="41" fillId="2" borderId="50" xfId="0" applyFont="1" applyFill="1" applyBorder="1"/>
    <xf numFmtId="41" fontId="41" fillId="2" borderId="26" xfId="2" applyFont="1" applyFill="1" applyBorder="1"/>
    <xf numFmtId="0" fontId="40" fillId="2" borderId="12" xfId="0" applyFont="1" applyFill="1" applyBorder="1"/>
    <xf numFmtId="0" fontId="40" fillId="2" borderId="50" xfId="0" applyFont="1" applyFill="1" applyBorder="1"/>
    <xf numFmtId="41" fontId="40" fillId="2" borderId="26" xfId="2" applyFont="1" applyFill="1" applyBorder="1"/>
    <xf numFmtId="41" fontId="40" fillId="2" borderId="33" xfId="2" applyFont="1" applyFill="1" applyBorder="1"/>
    <xf numFmtId="0" fontId="42" fillId="2" borderId="0" xfId="0" applyFont="1" applyFill="1"/>
    <xf numFmtId="168" fontId="40" fillId="2" borderId="50" xfId="0" applyNumberFormat="1" applyFont="1" applyFill="1" applyBorder="1"/>
    <xf numFmtId="168" fontId="41" fillId="2" borderId="12" xfId="0" applyNumberFormat="1" applyFont="1" applyFill="1" applyBorder="1"/>
    <xf numFmtId="0" fontId="40" fillId="2" borderId="48" xfId="0" applyFont="1" applyFill="1" applyBorder="1"/>
    <xf numFmtId="168" fontId="41" fillId="2" borderId="48" xfId="0" applyNumberFormat="1" applyFont="1" applyFill="1" applyBorder="1"/>
    <xf numFmtId="41" fontId="43" fillId="2" borderId="47" xfId="2" applyFont="1" applyFill="1" applyBorder="1"/>
    <xf numFmtId="41" fontId="43" fillId="2" borderId="26" xfId="2" applyFont="1" applyFill="1" applyBorder="1"/>
    <xf numFmtId="49" fontId="41" fillId="2" borderId="33" xfId="0" applyNumberFormat="1" applyFont="1" applyFill="1" applyBorder="1" applyAlignment="1">
      <alignment horizontal="center"/>
    </xf>
    <xf numFmtId="0" fontId="40" fillId="2" borderId="35" xfId="0" applyFont="1" applyFill="1" applyBorder="1"/>
    <xf numFmtId="41" fontId="43" fillId="2" borderId="33" xfId="2" applyFont="1" applyFill="1" applyBorder="1"/>
    <xf numFmtId="0" fontId="44" fillId="2" borderId="0" xfId="0" applyFont="1" applyFill="1" applyAlignment="1">
      <alignment vertical="center"/>
    </xf>
    <xf numFmtId="0" fontId="45" fillId="2" borderId="27" xfId="0" applyFont="1" applyFill="1" applyBorder="1" applyAlignment="1">
      <alignment vertical="center"/>
    </xf>
    <xf numFmtId="0" fontId="46" fillId="2" borderId="27" xfId="0" applyFont="1" applyFill="1" applyBorder="1" applyAlignment="1">
      <alignment vertical="center"/>
    </xf>
    <xf numFmtId="0" fontId="47" fillId="2" borderId="0" xfId="0" applyFont="1" applyFill="1" applyAlignment="1">
      <alignment vertical="center"/>
    </xf>
    <xf numFmtId="0" fontId="46" fillId="2" borderId="0" xfId="0" applyFont="1" applyFill="1" applyAlignment="1">
      <alignment vertical="center"/>
    </xf>
    <xf numFmtId="0" fontId="46" fillId="2" borderId="0" xfId="0" applyFont="1" applyFill="1" applyAlignment="1">
      <alignment horizontal="center" vertical="center"/>
    </xf>
    <xf numFmtId="41" fontId="44" fillId="2" borderId="0" xfId="2" applyFont="1" applyFill="1" applyBorder="1" applyAlignment="1">
      <alignment vertical="center"/>
    </xf>
    <xf numFmtId="0" fontId="46" fillId="2" borderId="2" xfId="0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41" fontId="48" fillId="2" borderId="0" xfId="2" applyFont="1" applyFill="1" applyBorder="1" applyAlignment="1">
      <alignment vertical="center"/>
    </xf>
    <xf numFmtId="0" fontId="44" fillId="2" borderId="51" xfId="0" applyFont="1" applyFill="1" applyBorder="1" applyAlignment="1">
      <alignment vertical="center"/>
    </xf>
    <xf numFmtId="0" fontId="44" fillId="2" borderId="0" xfId="0" applyFont="1" applyFill="1" applyAlignment="1">
      <alignment vertical="center" wrapText="1"/>
    </xf>
    <xf numFmtId="172" fontId="44" fillId="2" borderId="7" xfId="0" applyNumberFormat="1" applyFont="1" applyFill="1" applyBorder="1" applyAlignment="1">
      <alignment horizontal="left" vertical="center"/>
    </xf>
    <xf numFmtId="0" fontId="44" fillId="2" borderId="7" xfId="0" applyFont="1" applyFill="1" applyBorder="1" applyAlignment="1">
      <alignment vertical="center"/>
    </xf>
    <xf numFmtId="172" fontId="49" fillId="2" borderId="28" xfId="0" applyNumberFormat="1" applyFont="1" applyFill="1" applyBorder="1" applyAlignment="1">
      <alignment horizontal="center" vertical="center"/>
    </xf>
    <xf numFmtId="0" fontId="46" fillId="2" borderId="51" xfId="0" applyFont="1" applyFill="1" applyBorder="1" applyAlignment="1">
      <alignment horizontal="center" vertical="center" wrapText="1"/>
    </xf>
    <xf numFmtId="173" fontId="48" fillId="2" borderId="28" xfId="0" applyNumberFormat="1" applyFont="1" applyFill="1" applyBorder="1" applyAlignment="1">
      <alignment horizontal="center" vertical="center" wrapText="1"/>
    </xf>
    <xf numFmtId="172" fontId="48" fillId="2" borderId="28" xfId="0" applyNumberFormat="1" applyFont="1" applyFill="1" applyBorder="1" applyAlignment="1">
      <alignment horizontal="center" vertical="center" wrapText="1"/>
    </xf>
    <xf numFmtId="171" fontId="44" fillId="2" borderId="7" xfId="2" applyNumberFormat="1" applyFont="1" applyFill="1" applyBorder="1" applyAlignment="1">
      <alignment vertical="center"/>
    </xf>
    <xf numFmtId="171" fontId="44" fillId="2" borderId="52" xfId="2" applyNumberFormat="1" applyFont="1" applyFill="1" applyBorder="1" applyAlignment="1">
      <alignment vertical="center"/>
    </xf>
    <xf numFmtId="171" fontId="44" fillId="2" borderId="53" xfId="2" applyNumberFormat="1" applyFont="1" applyFill="1" applyBorder="1" applyAlignment="1">
      <alignment vertical="center"/>
    </xf>
    <xf numFmtId="171" fontId="44" fillId="2" borderId="54" xfId="2" applyNumberFormat="1" applyFont="1" applyFill="1" applyBorder="1" applyAlignment="1">
      <alignment vertical="center"/>
    </xf>
    <xf numFmtId="171" fontId="44" fillId="2" borderId="3" xfId="2" applyNumberFormat="1" applyFont="1" applyFill="1" applyBorder="1" applyAlignment="1">
      <alignment vertical="center"/>
    </xf>
    <xf numFmtId="171" fontId="44" fillId="2" borderId="55" xfId="2" applyNumberFormat="1" applyFont="1" applyFill="1" applyBorder="1" applyAlignment="1">
      <alignment vertical="center"/>
    </xf>
    <xf numFmtId="171" fontId="44" fillId="2" borderId="56" xfId="2" applyNumberFormat="1" applyFont="1" applyFill="1" applyBorder="1" applyAlignment="1">
      <alignment vertical="center"/>
    </xf>
    <xf numFmtId="171" fontId="44" fillId="2" borderId="25" xfId="2" applyNumberFormat="1" applyFont="1" applyFill="1" applyBorder="1" applyAlignment="1">
      <alignment vertical="center"/>
    </xf>
    <xf numFmtId="171" fontId="44" fillId="2" borderId="57" xfId="2" applyNumberFormat="1" applyFont="1" applyFill="1" applyBorder="1" applyAlignment="1">
      <alignment vertical="center"/>
    </xf>
    <xf numFmtId="171" fontId="44" fillId="2" borderId="58" xfId="2" applyNumberFormat="1" applyFont="1" applyFill="1" applyBorder="1" applyAlignment="1">
      <alignment vertical="center"/>
    </xf>
    <xf numFmtId="171" fontId="44" fillId="2" borderId="33" xfId="2" applyNumberFormat="1" applyFont="1" applyFill="1" applyBorder="1" applyAlignment="1">
      <alignment vertical="center"/>
    </xf>
    <xf numFmtId="171" fontId="44" fillId="2" borderId="34" xfId="2" applyNumberFormat="1" applyFont="1" applyFill="1" applyBorder="1" applyAlignment="1">
      <alignment vertical="center"/>
    </xf>
    <xf numFmtId="171" fontId="44" fillId="2" borderId="13" xfId="2" applyNumberFormat="1" applyFont="1" applyFill="1" applyBorder="1" applyAlignment="1">
      <alignment vertical="center"/>
    </xf>
    <xf numFmtId="171" fontId="44" fillId="2" borderId="59" xfId="2" applyNumberFormat="1" applyFont="1" applyFill="1" applyBorder="1" applyAlignment="1">
      <alignment vertical="center"/>
    </xf>
    <xf numFmtId="171" fontId="44" fillId="2" borderId="26" xfId="2" applyNumberFormat="1" applyFont="1" applyFill="1" applyBorder="1" applyAlignment="1">
      <alignment vertical="center"/>
    </xf>
    <xf numFmtId="171" fontId="44" fillId="2" borderId="15" xfId="2" applyNumberFormat="1" applyFont="1" applyFill="1" applyBorder="1" applyAlignment="1">
      <alignment vertical="center"/>
    </xf>
    <xf numFmtId="171" fontId="49" fillId="2" borderId="13" xfId="2" applyNumberFormat="1" applyFont="1" applyFill="1" applyBorder="1" applyAlignment="1">
      <alignment vertical="center"/>
    </xf>
    <xf numFmtId="171" fontId="44" fillId="2" borderId="60" xfId="2" applyNumberFormat="1" applyFont="1" applyFill="1" applyBorder="1" applyAlignment="1">
      <alignment vertical="center"/>
    </xf>
    <xf numFmtId="171" fontId="44" fillId="2" borderId="47" xfId="2" applyNumberFormat="1" applyFont="1" applyFill="1" applyBorder="1" applyAlignment="1">
      <alignment vertical="center"/>
    </xf>
    <xf numFmtId="171" fontId="44" fillId="2" borderId="61" xfId="2" applyNumberFormat="1" applyFont="1" applyFill="1" applyBorder="1" applyAlignment="1">
      <alignment vertical="center"/>
    </xf>
    <xf numFmtId="171" fontId="46" fillId="2" borderId="13" xfId="2" applyNumberFormat="1" applyFont="1" applyFill="1" applyBorder="1" applyAlignment="1">
      <alignment horizontal="center" vertical="center"/>
    </xf>
    <xf numFmtId="171" fontId="49" fillId="2" borderId="26" xfId="2" applyNumberFormat="1" applyFont="1" applyFill="1" applyBorder="1" applyAlignment="1">
      <alignment vertical="center"/>
    </xf>
    <xf numFmtId="171" fontId="49" fillId="2" borderId="15" xfId="2" applyNumberFormat="1" applyFont="1" applyFill="1" applyBorder="1" applyAlignment="1">
      <alignment vertical="center"/>
    </xf>
    <xf numFmtId="171" fontId="49" fillId="2" borderId="59" xfId="2" applyNumberFormat="1" applyFont="1" applyFill="1" applyBorder="1" applyAlignment="1">
      <alignment vertical="center"/>
    </xf>
    <xf numFmtId="171" fontId="50" fillId="2" borderId="13" xfId="2" applyNumberFormat="1" applyFont="1" applyFill="1" applyBorder="1" applyAlignment="1">
      <alignment vertical="center"/>
    </xf>
    <xf numFmtId="171" fontId="50" fillId="2" borderId="60" xfId="2" applyNumberFormat="1" applyFont="1" applyFill="1" applyBorder="1" applyAlignment="1">
      <alignment vertical="center"/>
    </xf>
    <xf numFmtId="171" fontId="44" fillId="2" borderId="62" xfId="2" applyNumberFormat="1" applyFont="1" applyFill="1" applyBorder="1" applyAlignment="1">
      <alignment vertical="center"/>
    </xf>
    <xf numFmtId="0" fontId="51" fillId="3" borderId="43" xfId="0" applyFont="1" applyFill="1" applyBorder="1" applyAlignment="1">
      <alignment vertical="center"/>
    </xf>
    <xf numFmtId="0" fontId="52" fillId="3" borderId="44" xfId="0" applyFont="1" applyFill="1" applyBorder="1" applyAlignment="1">
      <alignment vertical="center"/>
    </xf>
    <xf numFmtId="14" fontId="53" fillId="3" borderId="45" xfId="2" applyNumberFormat="1" applyFont="1" applyFill="1" applyBorder="1" applyAlignment="1">
      <alignment vertical="center"/>
    </xf>
    <xf numFmtId="14" fontId="53" fillId="3" borderId="0" xfId="2" applyNumberFormat="1" applyFont="1" applyFill="1" applyBorder="1" applyAlignment="1">
      <alignment vertical="center"/>
    </xf>
    <xf numFmtId="0" fontId="54" fillId="3" borderId="0" xfId="0" applyFont="1" applyFill="1" applyAlignment="1">
      <alignment vertical="center"/>
    </xf>
    <xf numFmtId="0" fontId="52" fillId="3" borderId="0" xfId="0" applyFont="1" applyFill="1" applyAlignment="1">
      <alignment vertical="center"/>
    </xf>
    <xf numFmtId="0" fontId="52" fillId="3" borderId="6" xfId="0" applyFont="1" applyFill="1" applyBorder="1" applyAlignment="1">
      <alignment vertical="center"/>
    </xf>
    <xf numFmtId="171" fontId="52" fillId="3" borderId="31" xfId="2" applyNumberFormat="1" applyFont="1" applyFill="1" applyBorder="1" applyAlignment="1">
      <alignment vertical="center"/>
    </xf>
    <xf numFmtId="171" fontId="52" fillId="3" borderId="0" xfId="2" applyNumberFormat="1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0" fontId="55" fillId="3" borderId="6" xfId="0" applyFont="1" applyFill="1" applyBorder="1" applyAlignment="1">
      <alignment vertical="center"/>
    </xf>
    <xf numFmtId="0" fontId="56" fillId="3" borderId="6" xfId="0" applyFont="1" applyFill="1" applyBorder="1" applyAlignment="1">
      <alignment vertical="center"/>
    </xf>
    <xf numFmtId="171" fontId="56" fillId="3" borderId="31" xfId="2" applyNumberFormat="1" applyFont="1" applyFill="1" applyBorder="1" applyAlignment="1">
      <alignment vertical="center"/>
    </xf>
    <xf numFmtId="171" fontId="52" fillId="3" borderId="0" xfId="0" applyNumberFormat="1" applyFont="1" applyFill="1" applyAlignment="1">
      <alignment vertical="center"/>
    </xf>
    <xf numFmtId="0" fontId="57" fillId="3" borderId="6" xfId="0" applyFont="1" applyFill="1" applyBorder="1" applyAlignment="1">
      <alignment vertical="center"/>
    </xf>
    <xf numFmtId="0" fontId="58" fillId="3" borderId="6" xfId="0" applyFont="1" applyFill="1" applyBorder="1" applyAlignment="1">
      <alignment vertical="center"/>
    </xf>
    <xf numFmtId="0" fontId="56" fillId="6" borderId="6" xfId="0" applyFont="1" applyFill="1" applyBorder="1" applyAlignment="1">
      <alignment vertical="center"/>
    </xf>
    <xf numFmtId="0" fontId="56" fillId="6" borderId="0" xfId="0" applyFont="1" applyFill="1" applyAlignment="1">
      <alignment vertical="center"/>
    </xf>
    <xf numFmtId="171" fontId="56" fillId="6" borderId="31" xfId="2" applyNumberFormat="1" applyFont="1" applyFill="1" applyBorder="1" applyAlignment="1">
      <alignment vertical="center"/>
    </xf>
    <xf numFmtId="0" fontId="52" fillId="6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41" fontId="40" fillId="2" borderId="0" xfId="2" applyFont="1" applyFill="1" applyAlignment="1">
      <alignment vertical="center"/>
    </xf>
    <xf numFmtId="41" fontId="40" fillId="2" borderId="0" xfId="0" applyNumberFormat="1" applyFont="1" applyFill="1" applyAlignment="1">
      <alignment vertical="center"/>
    </xf>
    <xf numFmtId="0" fontId="59" fillId="2" borderId="0" xfId="0" applyFont="1" applyFill="1" applyAlignment="1">
      <alignment vertical="center"/>
    </xf>
    <xf numFmtId="0" fontId="60" fillId="2" borderId="0" xfId="0" applyFont="1" applyFill="1" applyAlignment="1">
      <alignment horizontal="center" vertical="center"/>
    </xf>
    <xf numFmtId="41" fontId="59" fillId="2" borderId="0" xfId="2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42" fontId="59" fillId="2" borderId="0" xfId="3" applyFont="1" applyFill="1" applyBorder="1" applyAlignment="1">
      <alignment vertical="center"/>
    </xf>
    <xf numFmtId="41" fontId="60" fillId="2" borderId="0" xfId="2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3" fillId="2" borderId="0" xfId="0" applyFont="1" applyFill="1"/>
    <xf numFmtId="0" fontId="40" fillId="0" borderId="0" xfId="0" applyFont="1"/>
    <xf numFmtId="0" fontId="41" fillId="2" borderId="39" xfId="0" applyFont="1" applyFill="1" applyBorder="1" applyAlignment="1">
      <alignment horizontal="center" vertical="center"/>
    </xf>
    <xf numFmtId="0" fontId="40" fillId="2" borderId="46" xfId="0" applyFont="1" applyFill="1" applyBorder="1" applyAlignment="1">
      <alignment vertical="center"/>
    </xf>
    <xf numFmtId="0" fontId="40" fillId="2" borderId="6" xfId="0" applyFont="1" applyFill="1" applyBorder="1" applyAlignment="1">
      <alignment vertical="center"/>
    </xf>
    <xf numFmtId="41" fontId="40" fillId="2" borderId="31" xfId="2" applyFont="1" applyFill="1" applyBorder="1" applyAlignment="1">
      <alignment vertical="center"/>
    </xf>
    <xf numFmtId="0" fontId="42" fillId="2" borderId="6" xfId="0" applyFont="1" applyFill="1" applyBorder="1" applyAlignment="1">
      <alignment vertical="center"/>
    </xf>
    <xf numFmtId="42" fontId="40" fillId="2" borderId="31" xfId="0" applyNumberFormat="1" applyFont="1" applyFill="1" applyBorder="1" applyAlignment="1">
      <alignment vertical="center"/>
    </xf>
    <xf numFmtId="166" fontId="69" fillId="0" borderId="33" xfId="8" applyNumberFormat="1" applyFont="1" applyBorder="1" applyAlignment="1">
      <alignment horizontal="center" vertical="center"/>
    </xf>
    <xf numFmtId="166" fontId="71" fillId="0" borderId="89" xfId="8" quotePrefix="1" applyNumberFormat="1" applyFont="1" applyBorder="1" applyAlignment="1">
      <alignment horizontal="center" vertical="center"/>
    </xf>
    <xf numFmtId="166" fontId="67" fillId="0" borderId="90" xfId="8" applyNumberFormat="1" applyFont="1" applyBorder="1" applyAlignment="1">
      <alignment horizontal="center" vertical="center"/>
    </xf>
    <xf numFmtId="166" fontId="69" fillId="0" borderId="50" xfId="8" applyNumberFormat="1" applyFont="1" applyBorder="1" applyAlignment="1">
      <alignment horizontal="center" vertical="center"/>
    </xf>
    <xf numFmtId="166" fontId="70" fillId="0" borderId="14" xfId="2" applyNumberFormat="1" applyFont="1" applyFill="1" applyBorder="1" applyAlignment="1">
      <alignment horizontal="right" vertical="center"/>
    </xf>
    <xf numFmtId="166" fontId="69" fillId="0" borderId="26" xfId="8" applyNumberFormat="1" applyFont="1" applyBorder="1" applyAlignment="1">
      <alignment horizontal="center" vertical="center"/>
    </xf>
    <xf numFmtId="166" fontId="70" fillId="0" borderId="14" xfId="2" applyNumberFormat="1" applyFont="1" applyFill="1" applyBorder="1" applyAlignment="1">
      <alignment horizontal="right" vertical="center" wrapText="1"/>
    </xf>
    <xf numFmtId="166" fontId="71" fillId="0" borderId="91" xfId="8" quotePrefix="1" applyNumberFormat="1" applyFont="1" applyBorder="1" applyAlignment="1">
      <alignment horizontal="center" vertical="center"/>
    </xf>
    <xf numFmtId="166" fontId="69" fillId="2" borderId="50" xfId="8" applyNumberFormat="1" applyFont="1" applyFill="1" applyBorder="1" applyAlignment="1">
      <alignment horizontal="center" vertical="center"/>
    </xf>
    <xf numFmtId="166" fontId="70" fillId="2" borderId="14" xfId="2" applyNumberFormat="1" applyFont="1" applyFill="1" applyBorder="1" applyAlignment="1">
      <alignment horizontal="right" vertical="center"/>
    </xf>
    <xf numFmtId="166" fontId="70" fillId="2" borderId="14" xfId="8" applyNumberFormat="1" applyFont="1" applyFill="1" applyBorder="1" applyAlignment="1">
      <alignment horizontal="right" vertical="center"/>
    </xf>
    <xf numFmtId="166" fontId="70" fillId="2" borderId="50" xfId="8" applyNumberFormat="1" applyFont="1" applyFill="1" applyBorder="1" applyAlignment="1">
      <alignment horizontal="right" vertical="center"/>
    </xf>
    <xf numFmtId="166" fontId="69" fillId="2" borderId="26" xfId="8" applyNumberFormat="1" applyFont="1" applyFill="1" applyBorder="1" applyAlignment="1">
      <alignment horizontal="center" vertical="center"/>
    </xf>
    <xf numFmtId="166" fontId="70" fillId="2" borderId="14" xfId="2" applyNumberFormat="1" applyFont="1" applyFill="1" applyBorder="1" applyAlignment="1">
      <alignment horizontal="right" vertical="center" wrapText="1"/>
    </xf>
    <xf numFmtId="166" fontId="71" fillId="2" borderId="91" xfId="8" applyNumberFormat="1" applyFont="1" applyFill="1" applyBorder="1" applyAlignment="1">
      <alignment horizontal="center" vertical="center"/>
    </xf>
    <xf numFmtId="166" fontId="73" fillId="2" borderId="14" xfId="8" applyNumberFormat="1" applyFont="1" applyFill="1" applyBorder="1" applyAlignment="1">
      <alignment horizontal="right"/>
    </xf>
    <xf numFmtId="166" fontId="73" fillId="2" borderId="50" xfId="8" applyNumberFormat="1" applyFont="1" applyFill="1" applyBorder="1" applyAlignment="1">
      <alignment horizontal="right"/>
    </xf>
    <xf numFmtId="166" fontId="71" fillId="2" borderId="91" xfId="8" quotePrefix="1" applyNumberFormat="1" applyFont="1" applyFill="1" applyBorder="1" applyAlignment="1">
      <alignment horizontal="center" vertical="center"/>
    </xf>
    <xf numFmtId="166" fontId="69" fillId="0" borderId="94" xfId="8" applyNumberFormat="1" applyFont="1" applyBorder="1" applyAlignment="1">
      <alignment horizontal="center" vertical="center"/>
    </xf>
    <xf numFmtId="166" fontId="71" fillId="0" borderId="91" xfId="8" applyNumberFormat="1" applyFont="1" applyBorder="1" applyAlignment="1">
      <alignment horizontal="center" vertical="center"/>
    </xf>
    <xf numFmtId="166" fontId="67" fillId="0" borderId="92" xfId="8" applyNumberFormat="1" applyFont="1" applyBorder="1" applyAlignment="1">
      <alignment horizontal="center" vertical="center"/>
    </xf>
    <xf numFmtId="166" fontId="69" fillId="0" borderId="47" xfId="8" applyNumberFormat="1" applyFont="1" applyBorder="1" applyAlignment="1">
      <alignment horizontal="center" vertical="center"/>
    </xf>
    <xf numFmtId="166" fontId="70" fillId="0" borderId="47" xfId="2" applyNumberFormat="1" applyFont="1" applyFill="1" applyBorder="1" applyAlignment="1">
      <alignment horizontal="right" vertical="center" wrapText="1"/>
    </xf>
    <xf numFmtId="166" fontId="71" fillId="0" borderId="95" xfId="8" applyNumberFormat="1" applyFont="1" applyBorder="1" applyAlignment="1">
      <alignment horizontal="center" vertical="center"/>
    </xf>
    <xf numFmtId="166" fontId="69" fillId="2" borderId="47" xfId="8" applyNumberFormat="1" applyFont="1" applyFill="1" applyBorder="1" applyAlignment="1">
      <alignment horizontal="center" vertical="center"/>
    </xf>
    <xf numFmtId="166" fontId="67" fillId="2" borderId="90" xfId="8" applyNumberFormat="1" applyFont="1" applyFill="1" applyBorder="1" applyAlignment="1">
      <alignment horizontal="center" vertical="center"/>
    </xf>
    <xf numFmtId="166" fontId="69" fillId="0" borderId="14" xfId="8" applyNumberFormat="1" applyFont="1" applyBorder="1" applyAlignment="1">
      <alignment horizontal="center" vertical="center"/>
    </xf>
    <xf numFmtId="166" fontId="70" fillId="0" borderId="26" xfId="8" applyNumberFormat="1" applyFont="1" applyBorder="1" applyAlignment="1">
      <alignment horizontal="right" vertical="center"/>
    </xf>
    <xf numFmtId="166" fontId="70" fillId="0" borderId="47" xfId="8" applyNumberFormat="1" applyFont="1" applyBorder="1" applyAlignment="1">
      <alignment horizontal="right" vertical="center"/>
    </xf>
    <xf numFmtId="166" fontId="71" fillId="0" borderId="95" xfId="8" quotePrefix="1" applyNumberFormat="1" applyFont="1" applyBorder="1" applyAlignment="1">
      <alignment horizontal="center" vertical="center"/>
    </xf>
    <xf numFmtId="166" fontId="67" fillId="0" borderId="99" xfId="8" applyNumberFormat="1" applyFont="1" applyBorder="1" applyAlignment="1">
      <alignment horizontal="center" vertical="center"/>
    </xf>
    <xf numFmtId="166" fontId="69" fillId="0" borderId="100" xfId="8" applyNumberFormat="1" applyFont="1" applyBorder="1" applyAlignment="1">
      <alignment horizontal="center" vertical="center"/>
    </xf>
    <xf numFmtId="166" fontId="70" fillId="0" borderId="100" xfId="2" applyNumberFormat="1" applyFont="1" applyFill="1" applyBorder="1" applyAlignment="1">
      <alignment horizontal="right" vertical="center"/>
    </xf>
    <xf numFmtId="49" fontId="76" fillId="0" borderId="101" xfId="8" quotePrefix="1" applyNumberFormat="1" applyFont="1" applyBorder="1" applyAlignment="1">
      <alignment horizontal="center" vertical="center"/>
    </xf>
    <xf numFmtId="166" fontId="70" fillId="2" borderId="26" xfId="2" applyNumberFormat="1" applyFont="1" applyFill="1" applyBorder="1" applyAlignment="1">
      <alignment horizontal="right" vertical="center" wrapText="1"/>
    </xf>
    <xf numFmtId="49" fontId="76" fillId="2" borderId="91" xfId="8" quotePrefix="1" applyNumberFormat="1" applyFont="1" applyFill="1" applyBorder="1" applyAlignment="1">
      <alignment horizontal="center" vertical="center"/>
    </xf>
    <xf numFmtId="166" fontId="70" fillId="0" borderId="26" xfId="2" applyNumberFormat="1" applyFont="1" applyFill="1" applyBorder="1" applyAlignment="1">
      <alignment horizontal="right" vertical="center" wrapText="1"/>
    </xf>
    <xf numFmtId="49" fontId="76" fillId="0" borderId="91" xfId="8" quotePrefix="1" applyNumberFormat="1" applyFont="1" applyBorder="1" applyAlignment="1">
      <alignment horizontal="center" vertical="center"/>
    </xf>
    <xf numFmtId="166" fontId="70" fillId="0" borderId="26" xfId="2" applyNumberFormat="1" applyFont="1" applyFill="1" applyBorder="1" applyAlignment="1">
      <alignment horizontal="right" vertical="center"/>
    </xf>
    <xf numFmtId="166" fontId="77" fillId="0" borderId="91" xfId="8" quotePrefix="1" applyNumberFormat="1" applyFont="1" applyBorder="1" applyAlignment="1">
      <alignment horizontal="center" vertical="center"/>
    </xf>
    <xf numFmtId="49" fontId="76" fillId="0" borderId="91" xfId="8" applyNumberFormat="1" applyFont="1" applyBorder="1" applyAlignment="1">
      <alignment horizontal="center" vertical="center"/>
    </xf>
    <xf numFmtId="166" fontId="67" fillId="2" borderId="102" xfId="8" applyNumberFormat="1" applyFont="1" applyFill="1" applyBorder="1" applyAlignment="1">
      <alignment horizontal="center" vertical="center"/>
    </xf>
    <xf numFmtId="166" fontId="69" fillId="2" borderId="80" xfId="8" applyNumberFormat="1" applyFont="1" applyFill="1" applyBorder="1" applyAlignment="1">
      <alignment horizontal="center" vertical="center"/>
    </xf>
    <xf numFmtId="166" fontId="70" fillId="2" borderId="80" xfId="2" applyNumberFormat="1" applyFont="1" applyFill="1" applyBorder="1" applyAlignment="1">
      <alignment horizontal="right" vertical="center"/>
    </xf>
    <xf numFmtId="49" fontId="76" fillId="2" borderId="103" xfId="8" quotePrefix="1" applyNumberFormat="1" applyFont="1" applyFill="1" applyBorder="1" applyAlignment="1">
      <alignment horizontal="center" vertical="center"/>
    </xf>
    <xf numFmtId="166" fontId="67" fillId="0" borderId="109" xfId="8" applyNumberFormat="1" applyFont="1" applyBorder="1" applyAlignment="1">
      <alignment horizontal="center" vertical="center"/>
    </xf>
    <xf numFmtId="166" fontId="79" fillId="2" borderId="0" xfId="7" applyNumberFormat="1" applyFont="1" applyFill="1" applyBorder="1" applyAlignment="1">
      <alignment horizontal="center" vertical="center"/>
    </xf>
    <xf numFmtId="166" fontId="80" fillId="2" borderId="0" xfId="8" applyNumberFormat="1" applyFont="1" applyFill="1" applyAlignment="1">
      <alignment horizontal="left" vertical="center"/>
    </xf>
    <xf numFmtId="166" fontId="67" fillId="0" borderId="110" xfId="8" applyNumberFormat="1" applyFont="1" applyBorder="1" applyAlignment="1">
      <alignment horizontal="center" vertical="center"/>
    </xf>
    <xf numFmtId="166" fontId="79" fillId="2" borderId="0" xfId="8" applyNumberFormat="1" applyFont="1" applyFill="1" applyAlignment="1">
      <alignment horizontal="center" vertical="center"/>
    </xf>
    <xf numFmtId="9" fontId="79" fillId="2" borderId="0" xfId="4" applyFont="1" applyFill="1" applyBorder="1" applyAlignment="1">
      <alignment horizontal="center" vertical="center"/>
    </xf>
    <xf numFmtId="49" fontId="76" fillId="0" borderId="95" xfId="8" quotePrefix="1" applyNumberFormat="1" applyFont="1" applyBorder="1" applyAlignment="1">
      <alignment horizontal="center" vertical="center"/>
    </xf>
    <xf numFmtId="166" fontId="69" fillId="2" borderId="26" xfId="8" applyNumberFormat="1" applyFont="1" applyFill="1" applyBorder="1" applyAlignment="1">
      <alignment horizontal="center" vertical="center" wrapText="1"/>
    </xf>
    <xf numFmtId="166" fontId="70" fillId="2" borderId="26" xfId="8" applyNumberFormat="1" applyFont="1" applyFill="1" applyBorder="1" applyAlignment="1">
      <alignment horizontal="right" vertical="center"/>
    </xf>
    <xf numFmtId="166" fontId="68" fillId="8" borderId="26" xfId="8" applyNumberFormat="1" applyFont="1" applyFill="1" applyBorder="1" applyAlignment="1">
      <alignment vertical="center" wrapText="1"/>
    </xf>
    <xf numFmtId="166" fontId="69" fillId="0" borderId="26" xfId="8" applyNumberFormat="1" applyFont="1" applyBorder="1" applyAlignment="1">
      <alignment horizontal="center" vertical="center" wrapText="1"/>
    </xf>
    <xf numFmtId="166" fontId="70" fillId="2" borderId="80" xfId="8" applyNumberFormat="1" applyFont="1" applyFill="1" applyBorder="1" applyAlignment="1">
      <alignment horizontal="right" vertical="center"/>
    </xf>
    <xf numFmtId="166" fontId="71" fillId="2" borderId="103" xfId="8" quotePrefix="1" applyNumberFormat="1" applyFont="1" applyFill="1" applyBorder="1" applyAlignment="1">
      <alignment horizontal="center" vertical="center"/>
    </xf>
    <xf numFmtId="166" fontId="67" fillId="2" borderId="99" xfId="8" applyNumberFormat="1" applyFont="1" applyFill="1" applyBorder="1" applyAlignment="1">
      <alignment horizontal="center" vertical="center"/>
    </xf>
    <xf numFmtId="166" fontId="69" fillId="2" borderId="100" xfId="8" applyNumberFormat="1" applyFont="1" applyFill="1" applyBorder="1" applyAlignment="1">
      <alignment horizontal="center" vertical="center"/>
    </xf>
    <xf numFmtId="166" fontId="70" fillId="2" borderId="100" xfId="8" applyNumberFormat="1" applyFont="1" applyFill="1" applyBorder="1" applyAlignment="1">
      <alignment horizontal="right" vertical="center"/>
    </xf>
    <xf numFmtId="49" fontId="76" fillId="2" borderId="101" xfId="8" applyNumberFormat="1" applyFont="1" applyFill="1" applyBorder="1" applyAlignment="1">
      <alignment horizontal="center" vertical="center"/>
    </xf>
    <xf numFmtId="49" fontId="76" fillId="2" borderId="91" xfId="8" applyNumberFormat="1" applyFont="1" applyFill="1" applyBorder="1" applyAlignment="1">
      <alignment horizontal="center" vertical="center"/>
    </xf>
    <xf numFmtId="49" fontId="76" fillId="2" borderId="103" xfId="8" applyNumberFormat="1" applyFont="1" applyFill="1" applyBorder="1" applyAlignment="1">
      <alignment horizontal="center" vertical="center"/>
    </xf>
    <xf numFmtId="166" fontId="70" fillId="0" borderId="100" xfId="8" applyNumberFormat="1" applyFont="1" applyBorder="1" applyAlignment="1">
      <alignment horizontal="right" vertical="center"/>
    </xf>
    <xf numFmtId="166" fontId="71" fillId="0" borderId="101" xfId="8" quotePrefix="1" applyNumberFormat="1" applyFont="1" applyBorder="1" applyAlignment="1">
      <alignment horizontal="center" vertical="center"/>
    </xf>
    <xf numFmtId="166" fontId="67" fillId="9" borderId="0" xfId="0" applyNumberFormat="1" applyFont="1" applyFill="1"/>
    <xf numFmtId="166" fontId="86" fillId="9" borderId="0" xfId="0" applyNumberFormat="1" applyFont="1" applyFill="1"/>
    <xf numFmtId="166" fontId="87" fillId="9" borderId="0" xfId="0" applyNumberFormat="1" applyFont="1" applyFill="1"/>
    <xf numFmtId="166" fontId="89" fillId="9" borderId="0" xfId="0" applyNumberFormat="1" applyFont="1" applyFill="1"/>
    <xf numFmtId="166" fontId="67" fillId="0" borderId="102" xfId="8" applyNumberFormat="1" applyFont="1" applyBorder="1"/>
    <xf numFmtId="166" fontId="68" fillId="0" borderId="80" xfId="8" applyNumberFormat="1" applyFont="1" applyBorder="1"/>
    <xf numFmtId="166" fontId="68" fillId="0" borderId="103" xfId="8" applyNumberFormat="1" applyFont="1" applyBorder="1"/>
    <xf numFmtId="166" fontId="65" fillId="0" borderId="114" xfId="8" quotePrefix="1" applyNumberFormat="1" applyFont="1" applyBorder="1" applyAlignment="1">
      <alignment horizontal="center" vertical="center"/>
    </xf>
    <xf numFmtId="166" fontId="65" fillId="0" borderId="117" xfId="8" quotePrefix="1" applyNumberFormat="1" applyFont="1" applyBorder="1" applyAlignment="1">
      <alignment horizontal="center" vertical="center"/>
    </xf>
    <xf numFmtId="166" fontId="67" fillId="2" borderId="100" xfId="8" applyNumberFormat="1" applyFont="1" applyFill="1" applyBorder="1" applyAlignment="1">
      <alignment horizontal="center" vertical="center"/>
    </xf>
    <xf numFmtId="166" fontId="90" fillId="2" borderId="101" xfId="8" applyNumberFormat="1" applyFont="1" applyFill="1" applyBorder="1" applyAlignment="1">
      <alignment horizontal="center" vertical="center"/>
    </xf>
    <xf numFmtId="166" fontId="70" fillId="2" borderId="100" xfId="0" applyNumberFormat="1" applyFont="1" applyFill="1" applyBorder="1" applyAlignment="1">
      <alignment horizontal="center"/>
    </xf>
    <xf numFmtId="166" fontId="90" fillId="2" borderId="101" xfId="8" quotePrefix="1" applyNumberFormat="1" applyFont="1" applyFill="1" applyBorder="1" applyAlignment="1">
      <alignment horizontal="center" vertical="center"/>
    </xf>
    <xf numFmtId="166" fontId="67" fillId="2" borderId="26" xfId="8" applyNumberFormat="1" applyFont="1" applyFill="1" applyBorder="1" applyAlignment="1">
      <alignment horizontal="center" vertical="center"/>
    </xf>
    <xf numFmtId="166" fontId="70" fillId="2" borderId="26" xfId="0" applyNumberFormat="1" applyFont="1" applyFill="1" applyBorder="1" applyAlignment="1">
      <alignment horizontal="right"/>
    </xf>
    <xf numFmtId="166" fontId="67" fillId="2" borderId="92" xfId="8" applyNumberFormat="1" applyFont="1" applyFill="1" applyBorder="1" applyAlignment="1">
      <alignment horizontal="center" vertical="center"/>
    </xf>
    <xf numFmtId="10" fontId="69" fillId="2" borderId="47" xfId="4" applyNumberFormat="1" applyFont="1" applyFill="1" applyBorder="1" applyAlignment="1">
      <alignment horizontal="center" vertical="center"/>
    </xf>
    <xf numFmtId="166" fontId="67" fillId="2" borderId="47" xfId="8" applyNumberFormat="1" applyFont="1" applyFill="1" applyBorder="1" applyAlignment="1">
      <alignment horizontal="center" vertical="center"/>
    </xf>
    <xf numFmtId="166" fontId="70" fillId="2" borderId="47" xfId="0" applyNumberFormat="1" applyFont="1" applyFill="1" applyBorder="1" applyAlignment="1">
      <alignment horizontal="center"/>
    </xf>
    <xf numFmtId="166" fontId="90" fillId="2" borderId="95" xfId="8" quotePrefix="1" applyNumberFormat="1" applyFont="1" applyFill="1" applyBorder="1" applyAlignment="1">
      <alignment horizontal="center" vertical="center"/>
    </xf>
    <xf numFmtId="166" fontId="92" fillId="2" borderId="26" xfId="8" applyNumberFormat="1" applyFont="1" applyFill="1" applyBorder="1" applyAlignment="1">
      <alignment horizontal="center" vertical="center"/>
    </xf>
    <xf numFmtId="166" fontId="92" fillId="2" borderId="80" xfId="8" applyNumberFormat="1" applyFont="1" applyFill="1" applyBorder="1" applyAlignment="1">
      <alignment horizontal="center" vertical="center"/>
    </xf>
    <xf numFmtId="166" fontId="94" fillId="9" borderId="0" xfId="0" applyNumberFormat="1" applyFont="1" applyFill="1"/>
    <xf numFmtId="166" fontId="67" fillId="10" borderId="104" xfId="8" applyNumberFormat="1" applyFont="1" applyFill="1" applyBorder="1" applyAlignment="1">
      <alignment horizontal="center" vertical="center"/>
    </xf>
    <xf numFmtId="166" fontId="69" fillId="10" borderId="107" xfId="8" applyNumberFormat="1" applyFont="1" applyFill="1" applyBorder="1" applyAlignment="1">
      <alignment horizontal="center" vertical="center"/>
    </xf>
    <xf numFmtId="166" fontId="64" fillId="10" borderId="105" xfId="2" applyNumberFormat="1" applyFont="1" applyFill="1" applyBorder="1" applyAlignment="1">
      <alignment horizontal="right" vertical="center" wrapText="1"/>
    </xf>
    <xf numFmtId="166" fontId="77" fillId="10" borderId="108" xfId="8" quotePrefix="1" applyNumberFormat="1" applyFont="1" applyFill="1" applyBorder="1" applyAlignment="1">
      <alignment horizontal="center" vertical="center"/>
    </xf>
    <xf numFmtId="166" fontId="79" fillId="10" borderId="0" xfId="2" applyNumberFormat="1" applyFont="1" applyFill="1" applyBorder="1" applyAlignment="1">
      <alignment horizontal="right" vertical="center" wrapText="1"/>
    </xf>
    <xf numFmtId="166" fontId="80" fillId="10" borderId="0" xfId="8" quotePrefix="1" applyNumberFormat="1" applyFont="1" applyFill="1" applyAlignment="1">
      <alignment horizontal="center" vertical="center"/>
    </xf>
    <xf numFmtId="166" fontId="77" fillId="10" borderId="108" xfId="8" quotePrefix="1" applyNumberFormat="1" applyFont="1" applyFill="1" applyBorder="1" applyAlignment="1">
      <alignment horizontal="center" vertical="center" wrapText="1"/>
    </xf>
    <xf numFmtId="166" fontId="79" fillId="10" borderId="0" xfId="8" applyNumberFormat="1" applyFont="1" applyFill="1" applyAlignment="1">
      <alignment horizontal="center" vertical="center"/>
    </xf>
    <xf numFmtId="166" fontId="80" fillId="10" borderId="0" xfId="8" applyNumberFormat="1" applyFont="1" applyFill="1"/>
    <xf numFmtId="166" fontId="66" fillId="11" borderId="107" xfId="8" applyNumberFormat="1" applyFont="1" applyFill="1" applyBorder="1" applyAlignment="1">
      <alignment horizontal="center" vertical="center"/>
    </xf>
    <xf numFmtId="166" fontId="69" fillId="10" borderId="107" xfId="8" applyNumberFormat="1" applyFont="1" applyFill="1" applyBorder="1" applyAlignment="1">
      <alignment horizontal="center" vertical="center" wrapText="1"/>
    </xf>
    <xf numFmtId="166" fontId="64" fillId="10" borderId="105" xfId="0" applyNumberFormat="1" applyFont="1" applyFill="1" applyBorder="1" applyAlignment="1">
      <alignment horizontal="center"/>
    </xf>
    <xf numFmtId="166" fontId="71" fillId="10" borderId="108" xfId="8" quotePrefix="1" applyNumberFormat="1" applyFont="1" applyFill="1" applyBorder="1" applyAlignment="1">
      <alignment horizontal="center" vertical="center"/>
    </xf>
    <xf numFmtId="166" fontId="64" fillId="10" borderId="107" xfId="8" applyNumberFormat="1" applyFont="1" applyFill="1" applyBorder="1" applyAlignment="1">
      <alignment horizontal="right" vertical="center"/>
    </xf>
    <xf numFmtId="166" fontId="67" fillId="10" borderId="107" xfId="8" applyNumberFormat="1" applyFont="1" applyFill="1" applyBorder="1" applyAlignment="1">
      <alignment horizontal="center" vertical="center"/>
    </xf>
    <xf numFmtId="166" fontId="77" fillId="10" borderId="108" xfId="8" applyNumberFormat="1" applyFont="1" applyFill="1" applyBorder="1" applyAlignment="1">
      <alignment horizontal="center" vertical="center"/>
    </xf>
    <xf numFmtId="166" fontId="64" fillId="10" borderId="107" xfId="0" applyNumberFormat="1" applyFont="1" applyFill="1" applyBorder="1" applyAlignment="1">
      <alignment horizontal="center"/>
    </xf>
    <xf numFmtId="166" fontId="86" fillId="2" borderId="0" xfId="0" applyNumberFormat="1" applyFont="1" applyFill="1"/>
    <xf numFmtId="166" fontId="69" fillId="2" borderId="9" xfId="0" applyNumberFormat="1" applyFont="1" applyFill="1" applyBorder="1" applyAlignment="1">
      <alignment horizontal="center" vertical="center"/>
    </xf>
    <xf numFmtId="166" fontId="70" fillId="2" borderId="9" xfId="0" applyNumberFormat="1" applyFont="1" applyFill="1" applyBorder="1" applyAlignment="1">
      <alignment horizontal="right" vertical="center"/>
    </xf>
    <xf numFmtId="166" fontId="69" fillId="2" borderId="14" xfId="0" applyNumberFormat="1" applyFont="1" applyFill="1" applyBorder="1" applyAlignment="1">
      <alignment horizontal="center" vertical="center"/>
    </xf>
    <xf numFmtId="166" fontId="70" fillId="2" borderId="14" xfId="0" applyNumberFormat="1" applyFont="1" applyFill="1" applyBorder="1" applyAlignment="1">
      <alignment horizontal="right" vertical="center"/>
    </xf>
    <xf numFmtId="166" fontId="69" fillId="2" borderId="26" xfId="0" applyNumberFormat="1" applyFont="1" applyFill="1" applyBorder="1" applyAlignment="1">
      <alignment horizontal="center" vertical="center"/>
    </xf>
    <xf numFmtId="166" fontId="69" fillId="2" borderId="40" xfId="0" applyNumberFormat="1" applyFont="1" applyFill="1" applyBorder="1" applyAlignment="1">
      <alignment horizontal="center" vertical="center"/>
    </xf>
    <xf numFmtId="166" fontId="70" fillId="2" borderId="26" xfId="0" applyNumberFormat="1" applyFont="1" applyFill="1" applyBorder="1" applyAlignment="1">
      <alignment horizontal="right" vertical="center"/>
    </xf>
    <xf numFmtId="166" fontId="68" fillId="2" borderId="90" xfId="0" applyNumberFormat="1" applyFont="1" applyFill="1" applyBorder="1" applyAlignment="1">
      <alignment horizontal="left" vertical="center" wrapText="1"/>
    </xf>
    <xf numFmtId="166" fontId="98" fillId="2" borderId="0" xfId="0" applyNumberFormat="1" applyFont="1" applyFill="1"/>
    <xf numFmtId="166" fontId="84" fillId="12" borderId="140" xfId="0" applyNumberFormat="1" applyFont="1" applyFill="1" applyBorder="1" applyAlignment="1">
      <alignment vertical="center"/>
    </xf>
    <xf numFmtId="166" fontId="84" fillId="12" borderId="141" xfId="0" applyNumberFormat="1" applyFont="1" applyFill="1" applyBorder="1" applyAlignment="1">
      <alignment vertical="center"/>
    </xf>
    <xf numFmtId="166" fontId="84" fillId="12" borderId="142" xfId="0" applyNumberFormat="1" applyFont="1" applyFill="1" applyBorder="1" applyAlignment="1">
      <alignment vertical="center"/>
    </xf>
    <xf numFmtId="166" fontId="68" fillId="2" borderId="143" xfId="0" applyNumberFormat="1" applyFont="1" applyFill="1" applyBorder="1" applyAlignment="1">
      <alignment horizontal="left" vertical="center" wrapText="1"/>
    </xf>
    <xf numFmtId="166" fontId="69" fillId="2" borderId="63" xfId="0" applyNumberFormat="1" applyFont="1" applyFill="1" applyBorder="1" applyAlignment="1">
      <alignment horizontal="center" vertical="center"/>
    </xf>
    <xf numFmtId="166" fontId="70" fillId="2" borderId="144" xfId="0" applyNumberFormat="1" applyFont="1" applyFill="1" applyBorder="1" applyAlignment="1">
      <alignment vertical="center"/>
    </xf>
    <xf numFmtId="166" fontId="70" fillId="2" borderId="144" xfId="0" applyNumberFormat="1" applyFont="1" applyFill="1" applyBorder="1" applyAlignment="1">
      <alignment horizontal="right" vertical="center"/>
    </xf>
    <xf numFmtId="166" fontId="69" fillId="2" borderId="144" xfId="0" applyNumberFormat="1" applyFont="1" applyFill="1" applyBorder="1" applyAlignment="1">
      <alignment horizontal="center" vertical="center"/>
    </xf>
    <xf numFmtId="166" fontId="70" fillId="2" borderId="23" xfId="0" applyNumberFormat="1" applyFont="1" applyFill="1" applyBorder="1" applyAlignment="1">
      <alignment horizontal="right" vertical="center"/>
    </xf>
    <xf numFmtId="166" fontId="102" fillId="2" borderId="128" xfId="0" applyNumberFormat="1" applyFont="1" applyFill="1" applyBorder="1" applyAlignment="1">
      <alignment horizontal="center" vertical="center"/>
    </xf>
    <xf numFmtId="166" fontId="69" fillId="12" borderId="59" xfId="0" applyNumberFormat="1" applyFont="1" applyFill="1" applyBorder="1" applyAlignment="1">
      <alignment vertical="center"/>
    </xf>
    <xf numFmtId="166" fontId="70" fillId="12" borderId="26" xfId="0" applyNumberFormat="1" applyFont="1" applyFill="1" applyBorder="1" applyAlignment="1">
      <alignment vertical="center"/>
    </xf>
    <xf numFmtId="166" fontId="69" fillId="12" borderId="26" xfId="0" applyNumberFormat="1" applyFont="1" applyFill="1" applyBorder="1" applyAlignment="1">
      <alignment vertical="center"/>
    </xf>
    <xf numFmtId="166" fontId="70" fillId="12" borderId="26" xfId="0" applyNumberFormat="1" applyFont="1" applyFill="1" applyBorder="1" applyAlignment="1">
      <alignment horizontal="center" vertical="center"/>
    </xf>
    <xf numFmtId="166" fontId="70" fillId="2" borderId="26" xfId="0" applyNumberFormat="1" applyFont="1" applyFill="1" applyBorder="1" applyAlignment="1">
      <alignment vertical="center"/>
    </xf>
    <xf numFmtId="166" fontId="69" fillId="12" borderId="14" xfId="0" applyNumberFormat="1" applyFont="1" applyFill="1" applyBorder="1" applyAlignment="1">
      <alignment vertical="center"/>
    </xf>
    <xf numFmtId="166" fontId="70" fillId="12" borderId="14" xfId="0" applyNumberFormat="1" applyFont="1" applyFill="1" applyBorder="1" applyAlignment="1">
      <alignment horizontal="right" vertical="center"/>
    </xf>
    <xf numFmtId="49" fontId="79" fillId="2" borderId="91" xfId="0" applyNumberFormat="1" applyFont="1" applyFill="1" applyBorder="1" applyAlignment="1">
      <alignment horizontal="center" vertical="center"/>
    </xf>
    <xf numFmtId="166" fontId="69" fillId="2" borderId="59" xfId="0" applyNumberFormat="1" applyFont="1" applyFill="1" applyBorder="1" applyAlignment="1">
      <alignment horizontal="center" vertical="center"/>
    </xf>
    <xf numFmtId="166" fontId="102" fillId="2" borderId="91" xfId="0" applyNumberFormat="1" applyFont="1" applyFill="1" applyBorder="1" applyAlignment="1">
      <alignment horizontal="center" vertical="center"/>
    </xf>
    <xf numFmtId="166" fontId="68" fillId="2" borderId="90" xfId="0" applyNumberFormat="1" applyFont="1" applyFill="1" applyBorder="1" applyAlignment="1">
      <alignment horizontal="left" vertical="center"/>
    </xf>
    <xf numFmtId="166" fontId="64" fillId="2" borderId="91" xfId="0" applyNumberFormat="1" applyFont="1" applyFill="1" applyBorder="1" applyAlignment="1">
      <alignment horizontal="center" vertical="center"/>
    </xf>
    <xf numFmtId="166" fontId="65" fillId="2" borderId="102" xfId="0" applyNumberFormat="1" applyFont="1" applyFill="1" applyBorder="1" applyAlignment="1">
      <alignment horizontal="left" vertical="center" wrapText="1"/>
    </xf>
    <xf numFmtId="166" fontId="69" fillId="12" borderId="147" xfId="0" applyNumberFormat="1" applyFont="1" applyFill="1" applyBorder="1" applyAlignment="1">
      <alignment vertical="center"/>
    </xf>
    <xf numFmtId="166" fontId="69" fillId="2" borderId="117" xfId="0" applyNumberFormat="1" applyFont="1" applyFill="1" applyBorder="1" applyAlignment="1">
      <alignment horizontal="center" vertical="center"/>
    </xf>
    <xf numFmtId="166" fontId="70" fillId="2" borderId="78" xfId="0" applyNumberFormat="1" applyFont="1" applyFill="1" applyBorder="1" applyAlignment="1">
      <alignment vertical="center" wrapText="1"/>
    </xf>
    <xf numFmtId="166" fontId="69" fillId="12" borderId="80" xfId="0" applyNumberFormat="1" applyFont="1" applyFill="1" applyBorder="1" applyAlignment="1">
      <alignment vertical="center"/>
    </xf>
    <xf numFmtId="166" fontId="70" fillId="12" borderId="115" xfId="0" applyNumberFormat="1" applyFont="1" applyFill="1" applyBorder="1" applyAlignment="1">
      <alignment horizontal="center" vertical="center"/>
    </xf>
    <xf numFmtId="166" fontId="69" fillId="2" borderId="115" xfId="0" applyNumberFormat="1" applyFont="1" applyFill="1" applyBorder="1" applyAlignment="1">
      <alignment horizontal="center" vertical="center"/>
    </xf>
    <xf numFmtId="166" fontId="70" fillId="2" borderId="115" xfId="0" applyNumberFormat="1" applyFont="1" applyFill="1" applyBorder="1" applyAlignment="1">
      <alignment horizontal="right" vertical="center"/>
    </xf>
    <xf numFmtId="166" fontId="66" fillId="2" borderId="115" xfId="0" applyNumberFormat="1" applyFont="1" applyFill="1" applyBorder="1" applyAlignment="1">
      <alignment horizontal="right" vertical="center"/>
    </xf>
    <xf numFmtId="166" fontId="69" fillId="12" borderId="115" xfId="0" applyNumberFormat="1" applyFont="1" applyFill="1" applyBorder="1" applyAlignment="1">
      <alignment vertical="center"/>
    </xf>
    <xf numFmtId="166" fontId="70" fillId="12" borderId="78" xfId="0" applyNumberFormat="1" applyFont="1" applyFill="1" applyBorder="1" applyAlignment="1">
      <alignment horizontal="center" vertical="center"/>
    </xf>
    <xf numFmtId="166" fontId="64" fillId="2" borderId="103" xfId="0" applyNumberFormat="1" applyFont="1" applyFill="1" applyBorder="1" applyAlignment="1">
      <alignment horizontal="center" vertical="center"/>
    </xf>
    <xf numFmtId="166" fontId="103" fillId="2" borderId="0" xfId="0" applyNumberFormat="1" applyFont="1" applyFill="1"/>
    <xf numFmtId="166" fontId="70" fillId="2" borderId="9" xfId="0" applyNumberFormat="1" applyFont="1" applyFill="1" applyBorder="1" applyAlignment="1">
      <alignment horizontal="right"/>
    </xf>
    <xf numFmtId="166" fontId="107" fillId="2" borderId="86" xfId="0" applyNumberFormat="1" applyFont="1" applyFill="1" applyBorder="1" applyAlignment="1">
      <alignment horizontal="left" vertical="center" wrapText="1"/>
    </xf>
    <xf numFmtId="166" fontId="70" fillId="12" borderId="14" xfId="0" applyNumberFormat="1" applyFont="1" applyFill="1" applyBorder="1" applyAlignment="1">
      <alignment vertical="center"/>
    </xf>
    <xf numFmtId="166" fontId="69" fillId="12" borderId="111" xfId="0" applyNumberFormat="1" applyFont="1" applyFill="1" applyBorder="1" applyAlignment="1">
      <alignment vertical="center"/>
    </xf>
    <xf numFmtId="166" fontId="70" fillId="12" borderId="111" xfId="0" applyNumberFormat="1" applyFont="1" applyFill="1" applyBorder="1" applyAlignment="1">
      <alignment vertical="center"/>
    </xf>
    <xf numFmtId="166" fontId="69" fillId="12" borderId="87" xfId="0" applyNumberFormat="1" applyFont="1" applyFill="1" applyBorder="1" applyAlignment="1">
      <alignment vertical="center"/>
    </xf>
    <xf numFmtId="166" fontId="70" fillId="12" borderId="87" xfId="0" applyNumberFormat="1" applyFont="1" applyFill="1" applyBorder="1" applyAlignment="1">
      <alignment horizontal="right" vertical="center"/>
    </xf>
    <xf numFmtId="49" fontId="79" fillId="2" borderId="130" xfId="0" applyNumberFormat="1" applyFont="1" applyFill="1" applyBorder="1" applyAlignment="1">
      <alignment horizontal="center" vertical="center"/>
    </xf>
    <xf numFmtId="166" fontId="107" fillId="2" borderId="90" xfId="0" applyNumberFormat="1" applyFont="1" applyFill="1" applyBorder="1" applyAlignment="1">
      <alignment horizontal="left" vertical="center" wrapText="1"/>
    </xf>
    <xf numFmtId="166" fontId="70" fillId="12" borderId="74" xfId="0" applyNumberFormat="1" applyFont="1" applyFill="1" applyBorder="1" applyAlignment="1">
      <alignment vertical="center"/>
    </xf>
    <xf numFmtId="166" fontId="70" fillId="12" borderId="111" xfId="0" applyNumberFormat="1" applyFont="1" applyFill="1" applyBorder="1" applyAlignment="1">
      <alignment horizontal="right" vertical="center"/>
    </xf>
    <xf numFmtId="166" fontId="107" fillId="2" borderId="90" xfId="0" applyNumberFormat="1" applyFont="1" applyFill="1" applyBorder="1" applyAlignment="1">
      <alignment horizontal="left" vertical="center"/>
    </xf>
    <xf numFmtId="166" fontId="70" fillId="12" borderId="87" xfId="0" applyNumberFormat="1" applyFont="1" applyFill="1" applyBorder="1" applyAlignment="1">
      <alignment vertical="center"/>
    </xf>
    <xf numFmtId="166" fontId="108" fillId="2" borderId="114" xfId="0" applyNumberFormat="1" applyFont="1" applyFill="1" applyBorder="1" applyAlignment="1">
      <alignment horizontal="left" vertical="center" wrapText="1"/>
    </xf>
    <xf numFmtId="166" fontId="87" fillId="2" borderId="115" xfId="0" applyNumberFormat="1" applyFont="1" applyFill="1" applyBorder="1" applyAlignment="1">
      <alignment horizontal="right" vertical="center"/>
    </xf>
    <xf numFmtId="166" fontId="95" fillId="12" borderId="115" xfId="0" applyNumberFormat="1" applyFont="1" applyFill="1" applyBorder="1" applyAlignment="1">
      <alignment vertical="center"/>
    </xf>
    <xf numFmtId="166" fontId="85" fillId="12" borderId="78" xfId="0" applyNumberFormat="1" applyFont="1" applyFill="1" applyBorder="1" applyAlignment="1">
      <alignment vertical="center"/>
    </xf>
    <xf numFmtId="166" fontId="85" fillId="12" borderId="115" xfId="0" applyNumberFormat="1" applyFont="1" applyFill="1" applyBorder="1" applyAlignment="1">
      <alignment vertical="center"/>
    </xf>
    <xf numFmtId="166" fontId="70" fillId="12" borderId="115" xfId="0" applyNumberFormat="1" applyFont="1" applyFill="1" applyBorder="1" applyAlignment="1">
      <alignment vertical="center"/>
    </xf>
    <xf numFmtId="166" fontId="64" fillId="2" borderId="153" xfId="0" applyNumberFormat="1" applyFont="1" applyFill="1" applyBorder="1" applyAlignment="1">
      <alignment horizontal="center" vertical="center"/>
    </xf>
    <xf numFmtId="166" fontId="109" fillId="2" borderId="0" xfId="0" applyNumberFormat="1" applyFont="1" applyFill="1"/>
    <xf numFmtId="166" fontId="110" fillId="12" borderId="137" xfId="0" applyNumberFormat="1" applyFont="1" applyFill="1" applyBorder="1" applyAlignment="1">
      <alignment vertical="center"/>
    </xf>
    <xf numFmtId="166" fontId="110" fillId="12" borderId="7" xfId="0" applyNumberFormat="1" applyFont="1" applyFill="1" applyBorder="1" applyAlignment="1">
      <alignment vertical="center"/>
    </xf>
    <xf numFmtId="166" fontId="110" fillId="12" borderId="28" xfId="0" applyNumberFormat="1" applyFont="1" applyFill="1" applyBorder="1" applyAlignment="1">
      <alignment vertical="center"/>
    </xf>
    <xf numFmtId="49" fontId="112" fillId="2" borderId="15" xfId="0" applyNumberFormat="1" applyFont="1" applyFill="1" applyBorder="1" applyAlignment="1">
      <alignment horizontal="center" vertical="center"/>
    </xf>
    <xf numFmtId="166" fontId="111" fillId="2" borderId="15" xfId="0" applyNumberFormat="1" applyFont="1" applyFill="1" applyBorder="1" applyAlignment="1">
      <alignment horizontal="center" vertical="center"/>
    </xf>
    <xf numFmtId="49" fontId="112" fillId="2" borderId="54" xfId="0" applyNumberFormat="1" applyFont="1" applyFill="1" applyBorder="1" applyAlignment="1">
      <alignment horizontal="center" vertical="center"/>
    </xf>
    <xf numFmtId="166" fontId="96" fillId="2" borderId="152" xfId="0" applyNumberFormat="1" applyFont="1" applyFill="1" applyBorder="1" applyAlignment="1">
      <alignment horizontal="center" vertical="center"/>
    </xf>
    <xf numFmtId="166" fontId="114" fillId="2" borderId="0" xfId="0" applyNumberFormat="1" applyFont="1" applyFill="1"/>
    <xf numFmtId="166" fontId="115" fillId="2" borderId="14" xfId="0" applyNumberFormat="1" applyFont="1" applyFill="1" applyBorder="1" applyAlignment="1">
      <alignment horizontal="right" vertical="center"/>
    </xf>
    <xf numFmtId="166" fontId="115" fillId="12" borderId="74" xfId="0" applyNumberFormat="1" applyFont="1" applyFill="1" applyBorder="1" applyAlignment="1">
      <alignment vertical="center"/>
    </xf>
    <xf numFmtId="166" fontId="115" fillId="2" borderId="26" xfId="0" applyNumberFormat="1" applyFont="1" applyFill="1" applyBorder="1" applyAlignment="1">
      <alignment horizontal="right" vertical="center"/>
    </xf>
    <xf numFmtId="166" fontId="115" fillId="2" borderId="115" xfId="0" applyNumberFormat="1" applyFont="1" applyFill="1" applyBorder="1" applyAlignment="1">
      <alignment horizontal="right" vertical="center"/>
    </xf>
    <xf numFmtId="0" fontId="113" fillId="2" borderId="0" xfId="0" applyFont="1" applyFill="1"/>
    <xf numFmtId="0" fontId="116" fillId="2" borderId="0" xfId="6" applyFont="1" applyFill="1"/>
    <xf numFmtId="0" fontId="117" fillId="2" borderId="0" xfId="6" applyFont="1" applyFill="1"/>
    <xf numFmtId="0" fontId="118" fillId="2" borderId="0" xfId="6" applyFont="1" applyFill="1"/>
    <xf numFmtId="0" fontId="51" fillId="2" borderId="0" xfId="6" applyFont="1" applyFill="1"/>
    <xf numFmtId="0" fontId="54" fillId="2" borderId="0" xfId="6" applyFont="1" applyFill="1"/>
    <xf numFmtId="0" fontId="119" fillId="2" borderId="0" xfId="6" applyFont="1" applyFill="1"/>
    <xf numFmtId="41" fontId="117" fillId="2" borderId="0" xfId="2" applyFont="1" applyFill="1"/>
    <xf numFmtId="14" fontId="117" fillId="2" borderId="33" xfId="2" applyNumberFormat="1" applyFont="1" applyFill="1" applyBorder="1" applyAlignment="1">
      <alignment horizontal="center" vertical="center"/>
    </xf>
    <xf numFmtId="41" fontId="117" fillId="2" borderId="33" xfId="2" applyFont="1" applyFill="1" applyBorder="1" applyAlignment="1">
      <alignment horizontal="center" vertical="center"/>
    </xf>
    <xf numFmtId="175" fontId="119" fillId="2" borderId="0" xfId="2" applyNumberFormat="1" applyFont="1" applyFill="1"/>
    <xf numFmtId="175" fontId="119" fillId="2" borderId="0" xfId="2" applyNumberFormat="1" applyFont="1" applyFill="1" applyAlignment="1">
      <alignment horizontal="center" vertical="center"/>
    </xf>
    <xf numFmtId="0" fontId="0" fillId="2" borderId="26" xfId="0" applyFill="1" applyBorder="1"/>
    <xf numFmtId="0" fontId="116" fillId="2" borderId="26" xfId="6" applyFont="1" applyFill="1" applyBorder="1"/>
    <xf numFmtId="41" fontId="117" fillId="4" borderId="33" xfId="2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vertical="center"/>
    </xf>
    <xf numFmtId="0" fontId="20" fillId="14" borderId="44" xfId="0" applyFont="1" applyFill="1" applyBorder="1" applyAlignment="1">
      <alignment vertical="center"/>
    </xf>
    <xf numFmtId="42" fontId="6" fillId="14" borderId="45" xfId="3" applyFont="1" applyFill="1" applyBorder="1" applyAlignment="1">
      <alignment vertical="center"/>
    </xf>
    <xf numFmtId="166" fontId="4" fillId="14" borderId="1" xfId="0" applyNumberFormat="1" applyFont="1" applyFill="1" applyBorder="1" applyAlignment="1">
      <alignment horizontal="left" vertical="center" wrapText="1"/>
    </xf>
    <xf numFmtId="166" fontId="13" fillId="14" borderId="19" xfId="0" applyNumberFormat="1" applyFont="1" applyFill="1" applyBorder="1" applyAlignment="1">
      <alignment horizontal="left" vertical="center"/>
    </xf>
    <xf numFmtId="166" fontId="14" fillId="14" borderId="2" xfId="0" applyNumberFormat="1" applyFont="1" applyFill="1" applyBorder="1" applyAlignment="1">
      <alignment horizontal="left" vertical="center"/>
    </xf>
    <xf numFmtId="166" fontId="12" fillId="14" borderId="5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1" fontId="2" fillId="2" borderId="0" xfId="2" applyFont="1" applyFill="1"/>
    <xf numFmtId="0" fontId="2" fillId="2" borderId="0" xfId="0" applyFont="1" applyFill="1"/>
    <xf numFmtId="171" fontId="2" fillId="2" borderId="0" xfId="0" applyNumberFormat="1" applyFont="1" applyFill="1"/>
    <xf numFmtId="171" fontId="0" fillId="2" borderId="0" xfId="0" applyNumberFormat="1" applyFill="1"/>
    <xf numFmtId="0" fontId="2" fillId="14" borderId="0" xfId="0" applyFont="1" applyFill="1"/>
    <xf numFmtId="166" fontId="3" fillId="14" borderId="32" xfId="0" applyNumberFormat="1" applyFont="1" applyFill="1" applyBorder="1" applyAlignment="1">
      <alignment horizontal="left" vertical="center" wrapText="1"/>
    </xf>
    <xf numFmtId="166" fontId="13" fillId="14" borderId="33" xfId="0" applyNumberFormat="1" applyFont="1" applyFill="1" applyBorder="1" applyAlignment="1">
      <alignment horizontal="left" vertical="center"/>
    </xf>
    <xf numFmtId="166" fontId="14" fillId="14" borderId="35" xfId="0" applyNumberFormat="1" applyFont="1" applyFill="1" applyBorder="1" applyAlignment="1">
      <alignment horizontal="left" vertical="center"/>
    </xf>
    <xf numFmtId="49" fontId="13" fillId="14" borderId="34" xfId="0" applyNumberFormat="1" applyFont="1" applyFill="1" applyBorder="1" applyAlignment="1">
      <alignment horizontal="left" vertical="center"/>
    </xf>
    <xf numFmtId="0" fontId="0" fillId="14" borderId="0" xfId="0" applyFill="1"/>
    <xf numFmtId="41" fontId="40" fillId="2" borderId="53" xfId="2" applyFont="1" applyFill="1" applyBorder="1"/>
    <xf numFmtId="49" fontId="41" fillId="2" borderId="1" xfId="0" applyNumberFormat="1" applyFont="1" applyFill="1" applyBorder="1" applyAlignment="1">
      <alignment horizontal="center"/>
    </xf>
    <xf numFmtId="0" fontId="41" fillId="2" borderId="2" xfId="0" applyFont="1" applyFill="1" applyBorder="1"/>
    <xf numFmtId="41" fontId="41" fillId="2" borderId="25" xfId="2" applyFont="1" applyFill="1" applyBorder="1"/>
    <xf numFmtId="0" fontId="53" fillId="6" borderId="1" xfId="0" applyFont="1" applyFill="1" applyBorder="1" applyAlignment="1">
      <alignment vertical="center"/>
    </xf>
    <xf numFmtId="0" fontId="53" fillId="6" borderId="2" xfId="0" applyFont="1" applyFill="1" applyBorder="1" applyAlignment="1">
      <alignment vertical="center"/>
    </xf>
    <xf numFmtId="171" fontId="53" fillId="6" borderId="25" xfId="2" applyNumberFormat="1" applyFont="1" applyFill="1" applyBorder="1" applyAlignment="1">
      <alignment vertical="center"/>
    </xf>
    <xf numFmtId="172" fontId="49" fillId="2" borderId="3" xfId="0" applyNumberFormat="1" applyFont="1" applyFill="1" applyBorder="1" applyAlignment="1">
      <alignment horizontal="center" vertical="center"/>
    </xf>
    <xf numFmtId="173" fontId="44" fillId="2" borderId="3" xfId="0" applyNumberFormat="1" applyFont="1" applyFill="1" applyBorder="1" applyAlignment="1">
      <alignment horizontal="center" vertical="center"/>
    </xf>
    <xf numFmtId="171" fontId="52" fillId="15" borderId="0" xfId="0" applyNumberFormat="1" applyFont="1" applyFill="1" applyAlignment="1">
      <alignment vertical="center"/>
    </xf>
    <xf numFmtId="0" fontId="50" fillId="14" borderId="0" xfId="0" applyFont="1" applyFill="1" applyAlignment="1">
      <alignment vertical="center"/>
    </xf>
    <xf numFmtId="0" fontId="52" fillId="15" borderId="0" xfId="0" applyFont="1" applyFill="1" applyAlignment="1">
      <alignment vertical="center"/>
    </xf>
    <xf numFmtId="0" fontId="6" fillId="14" borderId="1" xfId="0" applyFont="1" applyFill="1" applyBorder="1" applyAlignment="1">
      <alignment vertical="center"/>
    </xf>
    <xf numFmtId="0" fontId="20" fillId="14" borderId="2" xfId="0" applyFont="1" applyFill="1" applyBorder="1" applyAlignment="1">
      <alignment vertical="center"/>
    </xf>
    <xf numFmtId="42" fontId="6" fillId="14" borderId="25" xfId="3" applyFont="1" applyFill="1" applyBorder="1" applyAlignment="1">
      <alignment vertical="center"/>
    </xf>
    <xf numFmtId="171" fontId="44" fillId="14" borderId="3" xfId="2" applyNumberFormat="1" applyFont="1" applyFill="1" applyBorder="1" applyAlignment="1">
      <alignment vertical="center"/>
    </xf>
    <xf numFmtId="171" fontId="44" fillId="14" borderId="56" xfId="2" applyNumberFormat="1" applyFont="1" applyFill="1" applyBorder="1" applyAlignment="1">
      <alignment vertical="center"/>
    </xf>
    <xf numFmtId="171" fontId="44" fillId="14" borderId="25" xfId="2" applyNumberFormat="1" applyFont="1" applyFill="1" applyBorder="1" applyAlignment="1">
      <alignment vertical="center"/>
    </xf>
    <xf numFmtId="0" fontId="46" fillId="2" borderId="46" xfId="0" applyFont="1" applyFill="1" applyBorder="1" applyAlignment="1">
      <alignment horizontal="center" vertical="center" wrapText="1"/>
    </xf>
    <xf numFmtId="173" fontId="48" fillId="2" borderId="37" xfId="0" applyNumberFormat="1" applyFont="1" applyFill="1" applyBorder="1" applyAlignment="1">
      <alignment horizontal="center" vertical="center" wrapText="1"/>
    </xf>
    <xf numFmtId="171" fontId="44" fillId="14" borderId="55" xfId="2" applyNumberFormat="1" applyFont="1" applyFill="1" applyBorder="1" applyAlignment="1">
      <alignment vertical="center"/>
    </xf>
    <xf numFmtId="41" fontId="46" fillId="2" borderId="37" xfId="2" applyFont="1" applyFill="1" applyBorder="1" applyAlignment="1">
      <alignment horizontal="center" vertical="center"/>
    </xf>
    <xf numFmtId="171" fontId="44" fillId="2" borderId="31" xfId="2" applyNumberFormat="1" applyFont="1" applyFill="1" applyBorder="1" applyAlignment="1">
      <alignment vertical="center"/>
    </xf>
    <xf numFmtId="171" fontId="44" fillId="2" borderId="154" xfId="2" applyNumberFormat="1" applyFont="1" applyFill="1" applyBorder="1" applyAlignment="1">
      <alignment vertical="center"/>
    </xf>
    <xf numFmtId="171" fontId="44" fillId="2" borderId="155" xfId="2" applyNumberFormat="1" applyFont="1" applyFill="1" applyBorder="1" applyAlignment="1">
      <alignment vertical="center"/>
    </xf>
    <xf numFmtId="171" fontId="44" fillId="2" borderId="156" xfId="2" applyNumberFormat="1" applyFont="1" applyFill="1" applyBorder="1" applyAlignment="1">
      <alignment vertical="center"/>
    </xf>
    <xf numFmtId="171" fontId="49" fillId="2" borderId="155" xfId="2" applyNumberFormat="1" applyFont="1" applyFill="1" applyBorder="1" applyAlignment="1">
      <alignment vertical="center"/>
    </xf>
    <xf numFmtId="171" fontId="49" fillId="2" borderId="156" xfId="2" applyNumberFormat="1" applyFont="1" applyFill="1" applyBorder="1" applyAlignment="1">
      <alignment vertical="center"/>
    </xf>
    <xf numFmtId="0" fontId="48" fillId="2" borderId="37" xfId="0" applyFont="1" applyFill="1" applyBorder="1" applyAlignment="1">
      <alignment horizontal="center" vertical="center" wrapText="1"/>
    </xf>
    <xf numFmtId="171" fontId="49" fillId="2" borderId="62" xfId="2" applyNumberFormat="1" applyFont="1" applyFill="1" applyBorder="1" applyAlignment="1">
      <alignment vertical="center"/>
    </xf>
    <xf numFmtId="171" fontId="44" fillId="14" borderId="62" xfId="2" applyNumberFormat="1" applyFont="1" applyFill="1" applyBorder="1" applyAlignment="1">
      <alignment vertical="center"/>
    </xf>
    <xf numFmtId="41" fontId="117" fillId="16" borderId="33" xfId="2" applyFont="1" applyFill="1" applyBorder="1" applyAlignment="1">
      <alignment horizontal="center" vertical="center"/>
    </xf>
    <xf numFmtId="41" fontId="117" fillId="10" borderId="33" xfId="2" applyFont="1" applyFill="1" applyBorder="1" applyAlignment="1">
      <alignment horizontal="center" vertical="center"/>
    </xf>
    <xf numFmtId="166" fontId="69" fillId="10" borderId="26" xfId="8" applyNumberFormat="1" applyFont="1" applyFill="1" applyBorder="1" applyAlignment="1">
      <alignment horizontal="center" vertical="center"/>
    </xf>
    <xf numFmtId="166" fontId="70" fillId="10" borderId="26" xfId="8" applyNumberFormat="1" applyFont="1" applyFill="1" applyBorder="1" applyAlignment="1">
      <alignment horizontal="right" vertical="center"/>
    </xf>
    <xf numFmtId="49" fontId="76" fillId="10" borderId="91" xfId="8" applyNumberFormat="1" applyFont="1" applyFill="1" applyBorder="1" applyAlignment="1">
      <alignment horizontal="center" vertical="center"/>
    </xf>
    <xf numFmtId="0" fontId="0" fillId="10" borderId="0" xfId="0" applyFill="1"/>
    <xf numFmtId="41" fontId="0" fillId="2" borderId="0" xfId="2" applyFont="1" applyFill="1"/>
    <xf numFmtId="41" fontId="86" fillId="2" borderId="0" xfId="2" applyFont="1" applyFill="1"/>
    <xf numFmtId="41" fontId="69" fillId="2" borderId="26" xfId="2" applyFont="1" applyFill="1" applyBorder="1" applyAlignment="1">
      <alignment horizontal="center" vertical="center"/>
    </xf>
    <xf numFmtId="41" fontId="69" fillId="2" borderId="9" xfId="2" applyFont="1" applyFill="1" applyBorder="1" applyAlignment="1">
      <alignment horizontal="center" vertical="center"/>
    </xf>
    <xf numFmtId="41" fontId="69" fillId="2" borderId="14" xfId="2" applyFont="1" applyFill="1" applyBorder="1" applyAlignment="1">
      <alignment horizontal="center" vertical="center"/>
    </xf>
    <xf numFmtId="41" fontId="69" fillId="12" borderId="111" xfId="2" applyFont="1" applyFill="1" applyBorder="1" applyAlignment="1">
      <alignment vertical="center"/>
    </xf>
    <xf numFmtId="41" fontId="69" fillId="2" borderId="115" xfId="2" applyFont="1" applyFill="1" applyBorder="1" applyAlignment="1">
      <alignment horizontal="center" vertical="center"/>
    </xf>
    <xf numFmtId="41" fontId="69" fillId="12" borderId="14" xfId="2" applyFont="1" applyFill="1" applyBorder="1" applyAlignment="1">
      <alignment vertical="center"/>
    </xf>
    <xf numFmtId="41" fontId="95" fillId="12" borderId="115" xfId="2" applyFont="1" applyFill="1" applyBorder="1" applyAlignment="1">
      <alignment vertical="center"/>
    </xf>
    <xf numFmtId="166" fontId="107" fillId="10" borderId="127" xfId="0" applyNumberFormat="1" applyFont="1" applyFill="1" applyBorder="1" applyAlignment="1">
      <alignment horizontal="left" vertical="center" wrapText="1"/>
    </xf>
    <xf numFmtId="166" fontId="111" fillId="10" borderId="10" xfId="0" applyNumberFormat="1" applyFont="1" applyFill="1" applyBorder="1" applyAlignment="1">
      <alignment horizontal="center" vertical="center"/>
    </xf>
    <xf numFmtId="166" fontId="69" fillId="10" borderId="9" xfId="0" applyNumberFormat="1" applyFont="1" applyFill="1" applyBorder="1" applyAlignment="1">
      <alignment horizontal="center" vertical="center"/>
    </xf>
    <xf numFmtId="166" fontId="115" fillId="10" borderId="9" xfId="0" applyNumberFormat="1" applyFont="1" applyFill="1" applyBorder="1" applyAlignment="1">
      <alignment horizontal="right" vertical="center"/>
    </xf>
    <xf numFmtId="166" fontId="70" fillId="10" borderId="9" xfId="0" applyNumberFormat="1" applyFont="1" applyFill="1" applyBorder="1" applyAlignment="1">
      <alignment horizontal="right" vertical="center"/>
    </xf>
    <xf numFmtId="166" fontId="96" fillId="10" borderId="15" xfId="0" applyNumberFormat="1" applyFont="1" applyFill="1" applyBorder="1" applyAlignment="1">
      <alignment horizontal="center" vertical="center"/>
    </xf>
    <xf numFmtId="166" fontId="69" fillId="10" borderId="26" xfId="0" applyNumberFormat="1" applyFont="1" applyFill="1" applyBorder="1" applyAlignment="1">
      <alignment horizontal="center" vertical="center"/>
    </xf>
    <xf numFmtId="166" fontId="70" fillId="10" borderId="26" xfId="0" applyNumberFormat="1" applyFont="1" applyFill="1" applyBorder="1" applyAlignment="1">
      <alignment horizontal="right" vertical="center"/>
    </xf>
    <xf numFmtId="166" fontId="107" fillId="10" borderId="90" xfId="0" applyNumberFormat="1" applyFont="1" applyFill="1" applyBorder="1" applyAlignment="1">
      <alignment horizontal="left" vertical="center" wrapText="1"/>
    </xf>
    <xf numFmtId="166" fontId="111" fillId="10" borderId="15" xfId="0" applyNumberFormat="1" applyFont="1" applyFill="1" applyBorder="1" applyAlignment="1">
      <alignment horizontal="center" vertical="center"/>
    </xf>
    <xf numFmtId="166" fontId="115" fillId="10" borderId="26" xfId="0" applyNumberFormat="1" applyFont="1" applyFill="1" applyBorder="1" applyAlignment="1">
      <alignment horizontal="right" vertical="center"/>
    </xf>
    <xf numFmtId="49" fontId="112" fillId="10" borderId="15" xfId="0" applyNumberFormat="1" applyFont="1" applyFill="1" applyBorder="1" applyAlignment="1">
      <alignment horizontal="center" vertical="center"/>
    </xf>
    <xf numFmtId="171" fontId="119" fillId="2" borderId="0" xfId="2" applyNumberFormat="1" applyFont="1" applyFill="1" applyAlignment="1">
      <alignment horizontal="center" vertical="center"/>
    </xf>
    <xf numFmtId="166" fontId="108" fillId="10" borderId="90" xfId="0" applyNumberFormat="1" applyFont="1" applyFill="1" applyBorder="1" applyAlignment="1">
      <alignment horizontal="left" vertical="center" wrapText="1"/>
    </xf>
    <xf numFmtId="171" fontId="119" fillId="2" borderId="0" xfId="2" applyNumberFormat="1" applyFont="1" applyFill="1" applyAlignment="1">
      <alignment horizontal="left" vertical="center"/>
    </xf>
    <xf numFmtId="166" fontId="84" fillId="12" borderId="137" xfId="0" applyNumberFormat="1" applyFont="1" applyFill="1" applyBorder="1" applyAlignment="1">
      <alignment vertical="center"/>
    </xf>
    <xf numFmtId="166" fontId="84" fillId="12" borderId="7" xfId="0" applyNumberFormat="1" applyFont="1" applyFill="1" applyBorder="1" applyAlignment="1">
      <alignment vertical="center"/>
    </xf>
    <xf numFmtId="166" fontId="84" fillId="12" borderId="28" xfId="0" applyNumberFormat="1" applyFont="1" applyFill="1" applyBorder="1" applyAlignment="1">
      <alignment vertical="center"/>
    </xf>
    <xf numFmtId="166" fontId="102" fillId="2" borderId="10" xfId="0" applyNumberFormat="1" applyFont="1" applyFill="1" applyBorder="1" applyAlignment="1">
      <alignment horizontal="center" vertical="center"/>
    </xf>
    <xf numFmtId="166" fontId="69" fillId="2" borderId="23" xfId="0" applyNumberFormat="1" applyFont="1" applyFill="1" applyBorder="1" applyAlignment="1">
      <alignment horizontal="center" vertical="center"/>
    </xf>
    <xf numFmtId="49" fontId="79" fillId="2" borderId="15" xfId="0" applyNumberFormat="1" applyFont="1" applyFill="1" applyBorder="1" applyAlignment="1">
      <alignment horizontal="center" vertical="center"/>
    </xf>
    <xf numFmtId="166" fontId="69" fillId="12" borderId="145" xfId="0" applyNumberFormat="1" applyFont="1" applyFill="1" applyBorder="1" applyAlignment="1">
      <alignment vertical="center"/>
    </xf>
    <xf numFmtId="166" fontId="102" fillId="2" borderId="15" xfId="0" applyNumberFormat="1" applyFont="1" applyFill="1" applyBorder="1" applyAlignment="1">
      <alignment horizontal="center" vertical="center"/>
    </xf>
    <xf numFmtId="166" fontId="65" fillId="2" borderId="90" xfId="0" applyNumberFormat="1" applyFont="1" applyFill="1" applyBorder="1" applyAlignment="1">
      <alignment horizontal="left" vertical="center" wrapText="1"/>
    </xf>
    <xf numFmtId="166" fontId="64" fillId="2" borderId="15" xfId="0" applyNumberFormat="1" applyFont="1" applyFill="1" applyBorder="1" applyAlignment="1">
      <alignment horizontal="center" vertical="center"/>
    </xf>
    <xf numFmtId="166" fontId="64" fillId="2" borderId="146" xfId="0" applyNumberFormat="1" applyFont="1" applyFill="1" applyBorder="1" applyAlignment="1">
      <alignment horizontal="center" vertical="center"/>
    </xf>
    <xf numFmtId="166" fontId="70" fillId="13" borderId="115" xfId="0" applyNumberFormat="1" applyFont="1" applyFill="1" applyBorder="1" applyAlignment="1">
      <alignment vertical="center"/>
    </xf>
    <xf numFmtId="166" fontId="69" fillId="2" borderId="80" xfId="0" applyNumberFormat="1" applyFont="1" applyFill="1" applyBorder="1" applyAlignment="1">
      <alignment horizontal="center" vertical="center"/>
    </xf>
    <xf numFmtId="166" fontId="124" fillId="2" borderId="0" xfId="0" applyNumberFormat="1" applyFont="1" applyFill="1"/>
    <xf numFmtId="166" fontId="125" fillId="2" borderId="125" xfId="5" applyNumberFormat="1" applyFont="1" applyFill="1" applyBorder="1" applyAlignment="1">
      <alignment horizontal="center" vertical="center" wrapText="1"/>
    </xf>
    <xf numFmtId="166" fontId="125" fillId="2" borderId="4" xfId="5" applyNumberFormat="1" applyFont="1" applyFill="1" applyBorder="1" applyAlignment="1">
      <alignment horizontal="center" vertical="center" wrapText="1"/>
    </xf>
    <xf numFmtId="166" fontId="125" fillId="2" borderId="4" xfId="6" applyNumberFormat="1" applyFont="1" applyFill="1" applyBorder="1" applyAlignment="1">
      <alignment horizontal="center" vertical="center" wrapText="1"/>
    </xf>
    <xf numFmtId="166" fontId="125" fillId="2" borderId="126" xfId="5" applyNumberFormat="1" applyFont="1" applyFill="1" applyBorder="1" applyAlignment="1">
      <alignment horizontal="center" vertical="center" wrapText="1"/>
    </xf>
    <xf numFmtId="166" fontId="126" fillId="2" borderId="8" xfId="0" applyNumberFormat="1" applyFont="1" applyFill="1" applyBorder="1" applyAlignment="1">
      <alignment horizontal="left" vertical="center"/>
    </xf>
    <xf numFmtId="166" fontId="127" fillId="2" borderId="9" xfId="0" applyNumberFormat="1" applyFont="1" applyFill="1" applyBorder="1" applyAlignment="1">
      <alignment horizontal="left" vertical="center"/>
    </xf>
    <xf numFmtId="166" fontId="128" fillId="2" borderId="9" xfId="0" applyNumberFormat="1" applyFont="1" applyFill="1" applyBorder="1" applyAlignment="1">
      <alignment horizontal="left" vertical="center"/>
    </xf>
    <xf numFmtId="166" fontId="129" fillId="2" borderId="10" xfId="0" applyNumberFormat="1" applyFont="1" applyFill="1" applyBorder="1" applyAlignment="1">
      <alignment horizontal="left" vertical="center"/>
    </xf>
    <xf numFmtId="166" fontId="126" fillId="2" borderId="11" xfId="0" applyNumberFormat="1" applyFont="1" applyFill="1" applyBorder="1" applyAlignment="1">
      <alignment horizontal="left" vertical="center" wrapText="1"/>
    </xf>
    <xf numFmtId="166" fontId="127" fillId="2" borderId="14" xfId="0" applyNumberFormat="1" applyFont="1" applyFill="1" applyBorder="1" applyAlignment="1">
      <alignment horizontal="left" vertical="center"/>
    </xf>
    <xf numFmtId="166" fontId="128" fillId="2" borderId="14" xfId="0" applyNumberFormat="1" applyFont="1" applyFill="1" applyBorder="1" applyAlignment="1">
      <alignment horizontal="left" vertical="center"/>
    </xf>
    <xf numFmtId="166" fontId="129" fillId="2" borderId="15" xfId="0" applyNumberFormat="1" applyFont="1" applyFill="1" applyBorder="1" applyAlignment="1">
      <alignment horizontal="left" vertical="center"/>
    </xf>
    <xf numFmtId="166" fontId="126" fillId="2" borderId="11" xfId="0" applyNumberFormat="1" applyFont="1" applyFill="1" applyBorder="1" applyAlignment="1">
      <alignment horizontal="left" vertical="center"/>
    </xf>
    <xf numFmtId="166" fontId="126" fillId="2" borderId="16" xfId="0" applyNumberFormat="1" applyFont="1" applyFill="1" applyBorder="1" applyAlignment="1">
      <alignment horizontal="left" vertical="center" wrapText="1"/>
    </xf>
    <xf numFmtId="166" fontId="127" fillId="2" borderId="17" xfId="0" applyNumberFormat="1" applyFont="1" applyFill="1" applyBorder="1" applyAlignment="1">
      <alignment horizontal="left" vertical="center"/>
    </xf>
    <xf numFmtId="166" fontId="128" fillId="2" borderId="17" xfId="0" applyNumberFormat="1" applyFont="1" applyFill="1" applyBorder="1" applyAlignment="1">
      <alignment horizontal="left" vertical="center"/>
    </xf>
    <xf numFmtId="166" fontId="129" fillId="2" borderId="18" xfId="0" applyNumberFormat="1" applyFont="1" applyFill="1" applyBorder="1" applyAlignment="1">
      <alignment horizontal="left" vertical="center"/>
    </xf>
    <xf numFmtId="166" fontId="125" fillId="2" borderId="1" xfId="0" applyNumberFormat="1" applyFont="1" applyFill="1" applyBorder="1" applyAlignment="1">
      <alignment horizontal="left" vertical="center" wrapText="1"/>
    </xf>
    <xf numFmtId="166" fontId="127" fillId="2" borderId="19" xfId="0" applyNumberFormat="1" applyFont="1" applyFill="1" applyBorder="1" applyAlignment="1">
      <alignment horizontal="left" vertical="center"/>
    </xf>
    <xf numFmtId="166" fontId="128" fillId="2" borderId="2" xfId="0" applyNumberFormat="1" applyFont="1" applyFill="1" applyBorder="1" applyAlignment="1">
      <alignment horizontal="left" vertical="center"/>
    </xf>
    <xf numFmtId="166" fontId="125" fillId="2" borderId="5" xfId="0" applyNumberFormat="1" applyFont="1" applyFill="1" applyBorder="1" applyAlignment="1">
      <alignment horizontal="left" vertical="center"/>
    </xf>
    <xf numFmtId="166" fontId="126" fillId="2" borderId="32" xfId="0" applyNumberFormat="1" applyFont="1" applyFill="1" applyBorder="1" applyAlignment="1">
      <alignment horizontal="left" vertical="center" wrapText="1"/>
    </xf>
    <xf numFmtId="166" fontId="127" fillId="2" borderId="33" xfId="0" applyNumberFormat="1" applyFont="1" applyFill="1" applyBorder="1" applyAlignment="1">
      <alignment horizontal="left" vertical="center"/>
    </xf>
    <xf numFmtId="166" fontId="128" fillId="2" borderId="35" xfId="0" applyNumberFormat="1" applyFont="1" applyFill="1" applyBorder="1" applyAlignment="1">
      <alignment horizontal="left" vertical="center"/>
    </xf>
    <xf numFmtId="49" fontId="127" fillId="2" borderId="34" xfId="0" applyNumberFormat="1" applyFont="1" applyFill="1" applyBorder="1" applyAlignment="1">
      <alignment horizontal="left" vertical="center"/>
    </xf>
    <xf numFmtId="166" fontId="127" fillId="2" borderId="26" xfId="0" applyNumberFormat="1" applyFont="1" applyFill="1" applyBorder="1" applyAlignment="1">
      <alignment horizontal="left" vertical="center"/>
    </xf>
    <xf numFmtId="166" fontId="128" fillId="2" borderId="12" xfId="0" applyNumberFormat="1" applyFont="1" applyFill="1" applyBorder="1" applyAlignment="1">
      <alignment horizontal="left" vertical="center"/>
    </xf>
    <xf numFmtId="49" fontId="127" fillId="2" borderId="15" xfId="0" applyNumberFormat="1" applyFont="1" applyFill="1" applyBorder="1" applyAlignment="1">
      <alignment horizontal="left" vertical="center"/>
    </xf>
    <xf numFmtId="166" fontId="127" fillId="2" borderId="36" xfId="0" applyNumberFormat="1" applyFont="1" applyFill="1" applyBorder="1" applyAlignment="1">
      <alignment horizontal="left" vertical="center"/>
    </xf>
    <xf numFmtId="166" fontId="128" fillId="2" borderId="27" xfId="0" applyNumberFormat="1" applyFont="1" applyFill="1" applyBorder="1" applyAlignment="1">
      <alignment horizontal="left" vertical="center"/>
    </xf>
    <xf numFmtId="49" fontId="127" fillId="2" borderId="18" xfId="0" applyNumberFormat="1" applyFont="1" applyFill="1" applyBorder="1" applyAlignment="1">
      <alignment horizontal="left" vertical="center"/>
    </xf>
    <xf numFmtId="166" fontId="128" fillId="2" borderId="38" xfId="0" applyNumberFormat="1" applyFont="1" applyFill="1" applyBorder="1" applyAlignment="1">
      <alignment horizontal="left" vertical="center"/>
    </xf>
    <xf numFmtId="166" fontId="126" fillId="2" borderId="39" xfId="0" applyNumberFormat="1" applyFont="1" applyFill="1" applyBorder="1" applyAlignment="1">
      <alignment horizontal="left" vertical="center" wrapText="1"/>
    </xf>
    <xf numFmtId="166" fontId="127" fillId="2" borderId="40" xfId="0" applyNumberFormat="1" applyFont="1" applyFill="1" applyBorder="1" applyAlignment="1">
      <alignment horizontal="left" vertical="center"/>
    </xf>
    <xf numFmtId="166" fontId="129" fillId="2" borderId="41" xfId="0" applyNumberFormat="1" applyFont="1" applyFill="1" applyBorder="1" applyAlignment="1">
      <alignment horizontal="left" vertical="center"/>
    </xf>
    <xf numFmtId="166" fontId="128" fillId="2" borderId="4" xfId="0" applyNumberFormat="1" applyFont="1" applyFill="1" applyBorder="1" applyAlignment="1">
      <alignment horizontal="left" vertical="center" wrapText="1"/>
    </xf>
    <xf numFmtId="166" fontId="126" fillId="2" borderId="8" xfId="0" applyNumberFormat="1" applyFont="1" applyFill="1" applyBorder="1" applyAlignment="1">
      <alignment horizontal="left" vertical="center" wrapText="1"/>
    </xf>
    <xf numFmtId="166" fontId="127" fillId="2" borderId="23" xfId="0" applyNumberFormat="1" applyFont="1" applyFill="1" applyBorder="1" applyAlignment="1">
      <alignment horizontal="left" vertical="center"/>
    </xf>
    <xf numFmtId="166" fontId="128" fillId="2" borderId="24" xfId="0" applyNumberFormat="1" applyFont="1" applyFill="1" applyBorder="1" applyAlignment="1">
      <alignment horizontal="left" vertical="center"/>
    </xf>
    <xf numFmtId="0" fontId="124" fillId="2" borderId="0" xfId="0" applyFont="1" applyFill="1"/>
    <xf numFmtId="166" fontId="126" fillId="2" borderId="109" xfId="0" applyNumberFormat="1" applyFont="1" applyFill="1" applyBorder="1" applyAlignment="1">
      <alignment horizontal="left" vertical="center"/>
    </xf>
    <xf numFmtId="166" fontId="127" fillId="2" borderId="33" xfId="0" applyNumberFormat="1" applyFont="1" applyFill="1" applyBorder="1" applyAlignment="1">
      <alignment horizontal="center" vertical="center"/>
    </xf>
    <xf numFmtId="166" fontId="128" fillId="2" borderId="35" xfId="0" applyNumberFormat="1" applyFont="1" applyFill="1" applyBorder="1" applyAlignment="1">
      <alignment horizontal="right" vertical="center"/>
    </xf>
    <xf numFmtId="166" fontId="129" fillId="2" borderId="89" xfId="0" applyNumberFormat="1" applyFont="1" applyFill="1" applyBorder="1" applyAlignment="1">
      <alignment horizontal="center" vertical="center"/>
    </xf>
    <xf numFmtId="166" fontId="126" fillId="2" borderId="121" xfId="0" applyNumberFormat="1" applyFont="1" applyFill="1" applyBorder="1" applyAlignment="1">
      <alignment horizontal="left" vertical="center"/>
    </xf>
    <xf numFmtId="166" fontId="127" fillId="2" borderId="26" xfId="0" applyNumberFormat="1" applyFont="1" applyFill="1" applyBorder="1" applyAlignment="1">
      <alignment horizontal="center" vertical="center"/>
    </xf>
    <xf numFmtId="166" fontId="128" fillId="2" borderId="12" xfId="0" applyNumberFormat="1" applyFont="1" applyFill="1" applyBorder="1" applyAlignment="1">
      <alignment horizontal="right" vertical="center"/>
    </xf>
    <xf numFmtId="49" fontId="127" fillId="2" borderId="91" xfId="0" applyNumberFormat="1" applyFont="1" applyFill="1" applyBorder="1" applyAlignment="1">
      <alignment horizontal="center" vertical="center"/>
    </xf>
    <xf numFmtId="166" fontId="126" fillId="2" borderId="121" xfId="0" applyNumberFormat="1" applyFont="1" applyFill="1" applyBorder="1" applyAlignment="1">
      <alignment horizontal="left" vertical="center" wrapText="1"/>
    </xf>
    <xf numFmtId="166" fontId="129" fillId="2" borderId="91" xfId="0" applyNumberFormat="1" applyFont="1" applyFill="1" applyBorder="1" applyAlignment="1">
      <alignment horizontal="center" vertical="center"/>
    </xf>
    <xf numFmtId="166" fontId="126" fillId="2" borderId="110" xfId="0" applyNumberFormat="1" applyFont="1" applyFill="1" applyBorder="1" applyAlignment="1">
      <alignment horizontal="left" vertical="center" wrapText="1"/>
    </xf>
    <xf numFmtId="166" fontId="127" fillId="2" borderId="47" xfId="0" applyNumberFormat="1" applyFont="1" applyFill="1" applyBorder="1" applyAlignment="1">
      <alignment horizontal="center" vertical="center"/>
    </xf>
    <xf numFmtId="166" fontId="128" fillId="2" borderId="48" xfId="0" applyNumberFormat="1" applyFont="1" applyFill="1" applyBorder="1" applyAlignment="1">
      <alignment horizontal="right" vertical="center"/>
    </xf>
    <xf numFmtId="166" fontId="129" fillId="2" borderId="95" xfId="0" applyNumberFormat="1" applyFont="1" applyFill="1" applyBorder="1" applyAlignment="1">
      <alignment horizontal="center" vertical="center"/>
    </xf>
    <xf numFmtId="166" fontId="125" fillId="2" borderId="83" xfId="0" applyNumberFormat="1" applyFont="1" applyFill="1" applyBorder="1" applyAlignment="1">
      <alignment horizontal="left" vertical="center"/>
    </xf>
    <xf numFmtId="166" fontId="127" fillId="2" borderId="107" xfId="0" applyNumberFormat="1" applyFont="1" applyFill="1" applyBorder="1" applyAlignment="1">
      <alignment horizontal="center" vertical="center"/>
    </xf>
    <xf numFmtId="166" fontId="128" fillId="2" borderId="84" xfId="0" applyNumberFormat="1" applyFont="1" applyFill="1" applyBorder="1" applyAlignment="1">
      <alignment horizontal="right" vertical="center"/>
    </xf>
    <xf numFmtId="166" fontId="125" fillId="2" borderId="108" xfId="0" applyNumberFormat="1" applyFont="1" applyFill="1" applyBorder="1" applyAlignment="1">
      <alignment horizontal="center" vertical="center"/>
    </xf>
    <xf numFmtId="166" fontId="126" fillId="2" borderId="109" xfId="0" applyNumberFormat="1" applyFont="1" applyFill="1" applyBorder="1" applyAlignment="1">
      <alignment horizontal="left" vertical="center" wrapText="1"/>
    </xf>
    <xf numFmtId="49" fontId="127" fillId="2" borderId="89" xfId="0" applyNumberFormat="1" applyFont="1" applyFill="1" applyBorder="1" applyAlignment="1">
      <alignment horizontal="center" vertical="center"/>
    </xf>
    <xf numFmtId="166" fontId="126" fillId="2" borderId="73" xfId="0" applyNumberFormat="1" applyFont="1" applyFill="1" applyBorder="1" applyAlignment="1">
      <alignment horizontal="left" vertical="center" wrapText="1"/>
    </xf>
    <xf numFmtId="166" fontId="127" fillId="2" borderId="53" xfId="0" applyNumberFormat="1" applyFont="1" applyFill="1" applyBorder="1" applyAlignment="1">
      <alignment horizontal="center" vertical="center"/>
    </xf>
    <xf numFmtId="166" fontId="128" fillId="2" borderId="0" xfId="0" applyNumberFormat="1" applyFont="1" applyFill="1" applyAlignment="1">
      <alignment horizontal="right" vertical="center"/>
    </xf>
    <xf numFmtId="49" fontId="127" fillId="2" borderId="130" xfId="0" applyNumberFormat="1" applyFont="1" applyFill="1" applyBorder="1" applyAlignment="1">
      <alignment horizontal="center" vertical="center"/>
    </xf>
    <xf numFmtId="166" fontId="125" fillId="2" borderId="83" xfId="0" applyNumberFormat="1" applyFont="1" applyFill="1" applyBorder="1" applyAlignment="1">
      <alignment horizontal="left" vertical="center" wrapText="1"/>
    </xf>
    <xf numFmtId="166" fontId="126" fillId="2" borderId="99" xfId="0" applyNumberFormat="1" applyFont="1" applyFill="1" applyBorder="1" applyAlignment="1">
      <alignment vertical="center"/>
    </xf>
    <xf numFmtId="166" fontId="127" fillId="2" borderId="100" xfId="0" applyNumberFormat="1" applyFont="1" applyFill="1" applyBorder="1" applyAlignment="1">
      <alignment horizontal="center" vertical="center"/>
    </xf>
    <xf numFmtId="166" fontId="128" fillId="2" borderId="100" xfId="0" applyNumberFormat="1" applyFont="1" applyFill="1" applyBorder="1" applyAlignment="1">
      <alignment horizontal="right" vertical="center"/>
    </xf>
    <xf numFmtId="166" fontId="129" fillId="2" borderId="101" xfId="0" applyNumberFormat="1" applyFont="1" applyFill="1" applyBorder="1" applyAlignment="1">
      <alignment horizontal="center" vertical="center"/>
    </xf>
    <xf numFmtId="166" fontId="126" fillId="2" borderId="90" xfId="0" applyNumberFormat="1" applyFont="1" applyFill="1" applyBorder="1" applyAlignment="1">
      <alignment vertical="center"/>
    </xf>
    <xf numFmtId="166" fontId="128" fillId="2" borderId="26" xfId="0" applyNumberFormat="1" applyFont="1" applyFill="1" applyBorder="1" applyAlignment="1">
      <alignment horizontal="right" vertical="center"/>
    </xf>
    <xf numFmtId="166" fontId="126" fillId="2" borderId="90" xfId="0" applyNumberFormat="1" applyFont="1" applyFill="1" applyBorder="1" applyAlignment="1">
      <alignment vertical="center" wrapText="1"/>
    </xf>
    <xf numFmtId="166" fontId="126" fillId="2" borderId="90" xfId="0" applyNumberFormat="1" applyFont="1" applyFill="1" applyBorder="1" applyAlignment="1">
      <alignment horizontal="left" vertical="center" wrapText="1"/>
    </xf>
    <xf numFmtId="166" fontId="126" fillId="2" borderId="102" xfId="0" applyNumberFormat="1" applyFont="1" applyFill="1" applyBorder="1" applyAlignment="1">
      <alignment vertical="center"/>
    </xf>
    <xf numFmtId="166" fontId="127" fillId="2" borderId="80" xfId="0" applyNumberFormat="1" applyFont="1" applyFill="1" applyBorder="1" applyAlignment="1">
      <alignment horizontal="center" vertical="center"/>
    </xf>
    <xf numFmtId="166" fontId="128" fillId="2" borderId="80" xfId="0" applyNumberFormat="1" applyFont="1" applyFill="1" applyBorder="1" applyAlignment="1">
      <alignment horizontal="right" vertical="center"/>
    </xf>
    <xf numFmtId="49" fontId="127" fillId="2" borderId="103" xfId="0" applyNumberFormat="1" applyFont="1" applyFill="1" applyBorder="1" applyAlignment="1">
      <alignment horizontal="center" vertical="center"/>
    </xf>
    <xf numFmtId="166" fontId="125" fillId="2" borderId="131" xfId="0" applyNumberFormat="1" applyFont="1" applyFill="1" applyBorder="1" applyAlignment="1">
      <alignment vertical="center" wrapText="1"/>
    </xf>
    <xf numFmtId="166" fontId="127" fillId="2" borderId="132" xfId="0" applyNumberFormat="1" applyFont="1" applyFill="1" applyBorder="1" applyAlignment="1">
      <alignment horizontal="center" vertical="center"/>
    </xf>
    <xf numFmtId="166" fontId="128" fillId="2" borderId="133" xfId="0" applyNumberFormat="1" applyFont="1" applyFill="1" applyBorder="1" applyAlignment="1">
      <alignment horizontal="right" vertical="center"/>
    </xf>
    <xf numFmtId="166" fontId="125" fillId="2" borderId="134" xfId="0" applyNumberFormat="1" applyFont="1" applyFill="1" applyBorder="1" applyAlignment="1">
      <alignment horizontal="center" vertical="center"/>
    </xf>
    <xf numFmtId="166" fontId="125" fillId="2" borderId="135" xfId="0" applyNumberFormat="1" applyFont="1" applyFill="1" applyBorder="1" applyAlignment="1">
      <alignment vertical="center" wrapText="1"/>
    </xf>
    <xf numFmtId="166" fontId="127" fillId="2" borderId="136" xfId="0" applyNumberFormat="1" applyFont="1" applyFill="1" applyBorder="1" applyAlignment="1">
      <alignment horizontal="center" vertical="center"/>
    </xf>
    <xf numFmtId="166" fontId="128" fillId="2" borderId="97" xfId="0" applyNumberFormat="1" applyFont="1" applyFill="1" applyBorder="1" applyAlignment="1">
      <alignment horizontal="right" vertical="center"/>
    </xf>
    <xf numFmtId="166" fontId="125" fillId="2" borderId="129" xfId="0" applyNumberFormat="1" applyFont="1" applyFill="1" applyBorder="1" applyAlignment="1">
      <alignment horizontal="center" vertical="center"/>
    </xf>
    <xf numFmtId="49" fontId="127" fillId="2" borderId="10" xfId="0" applyNumberFormat="1" applyFont="1" applyFill="1" applyBorder="1" applyAlignment="1">
      <alignment horizontal="left" vertical="center"/>
    </xf>
    <xf numFmtId="166" fontId="126" fillId="2" borderId="20" xfId="0" applyNumberFormat="1" applyFont="1" applyFill="1" applyBorder="1" applyAlignment="1">
      <alignment horizontal="left" vertical="center" wrapText="1"/>
    </xf>
    <xf numFmtId="166" fontId="127" fillId="2" borderId="65" xfId="0" applyNumberFormat="1" applyFont="1" applyFill="1" applyBorder="1" applyAlignment="1">
      <alignment horizontal="left" vertical="center"/>
    </xf>
    <xf numFmtId="166" fontId="128" fillId="2" borderId="21" xfId="0" applyNumberFormat="1" applyFont="1" applyFill="1" applyBorder="1" applyAlignment="1">
      <alignment horizontal="left" vertical="center"/>
    </xf>
    <xf numFmtId="49" fontId="127" fillId="2" borderId="66" xfId="0" applyNumberFormat="1" applyFont="1" applyFill="1" applyBorder="1" applyAlignment="1">
      <alignment horizontal="left" vertical="center"/>
    </xf>
    <xf numFmtId="166" fontId="123" fillId="2" borderId="0" xfId="0" applyNumberFormat="1" applyFont="1" applyFill="1" applyAlignment="1">
      <alignment horizontal="center" vertical="center" wrapText="1"/>
    </xf>
    <xf numFmtId="0" fontId="123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51" xfId="0" applyFont="1" applyFill="1" applyBorder="1"/>
    <xf numFmtId="4" fontId="132" fillId="2" borderId="28" xfId="0" applyNumberFormat="1" applyFont="1" applyFill="1" applyBorder="1"/>
    <xf numFmtId="0" fontId="130" fillId="4" borderId="26" xfId="0" applyFont="1" applyFill="1" applyBorder="1"/>
    <xf numFmtId="0" fontId="2" fillId="4" borderId="26" xfId="0" applyFont="1" applyFill="1" applyBorder="1"/>
    <xf numFmtId="0" fontId="131" fillId="4" borderId="26" xfId="0" applyFont="1" applyFill="1" applyBorder="1"/>
    <xf numFmtId="0" fontId="0" fillId="16" borderId="0" xfId="0" applyFill="1"/>
    <xf numFmtId="0" fontId="0" fillId="16" borderId="22" xfId="0" applyFill="1" applyBorder="1"/>
    <xf numFmtId="0" fontId="0" fillId="16" borderId="26" xfId="0" applyFill="1" applyBorder="1"/>
    <xf numFmtId="0" fontId="2" fillId="17" borderId="39" xfId="0" applyFont="1" applyFill="1" applyBorder="1" applyAlignment="1">
      <alignment horizontal="center"/>
    </xf>
    <xf numFmtId="0" fontId="0" fillId="17" borderId="38" xfId="0" applyFill="1" applyBorder="1"/>
    <xf numFmtId="0" fontId="0" fillId="17" borderId="46" xfId="0" applyFill="1" applyBorder="1"/>
    <xf numFmtId="0" fontId="0" fillId="17" borderId="6" xfId="0" applyFill="1" applyBorder="1"/>
    <xf numFmtId="0" fontId="0" fillId="17" borderId="31" xfId="0" applyFill="1" applyBorder="1"/>
    <xf numFmtId="41" fontId="0" fillId="17" borderId="31" xfId="2" applyFont="1" applyFill="1" applyBorder="1"/>
    <xf numFmtId="0" fontId="0" fillId="10" borderId="39" xfId="0" applyFill="1" applyBorder="1"/>
    <xf numFmtId="0" fontId="0" fillId="10" borderId="38" xfId="0" applyFill="1" applyBorder="1"/>
    <xf numFmtId="0" fontId="0" fillId="10" borderId="46" xfId="0" applyFill="1" applyBorder="1"/>
    <xf numFmtId="0" fontId="0" fillId="10" borderId="6" xfId="0" applyFill="1" applyBorder="1"/>
    <xf numFmtId="0" fontId="0" fillId="10" borderId="31" xfId="0" applyFill="1" applyBorder="1"/>
    <xf numFmtId="0" fontId="0" fillId="10" borderId="16" xfId="0" applyFill="1" applyBorder="1"/>
    <xf numFmtId="0" fontId="0" fillId="10" borderId="27" xfId="0" applyFill="1" applyBorder="1"/>
    <xf numFmtId="0" fontId="0" fillId="10" borderId="37" xfId="0" applyFill="1" applyBorder="1"/>
    <xf numFmtId="0" fontId="0" fillId="18" borderId="1" xfId="0" applyFill="1" applyBorder="1"/>
    <xf numFmtId="41" fontId="0" fillId="18" borderId="25" xfId="0" applyNumberFormat="1" applyFill="1" applyBorder="1"/>
    <xf numFmtId="0" fontId="2" fillId="2" borderId="39" xfId="0" applyFont="1" applyFill="1" applyBorder="1"/>
    <xf numFmtId="0" fontId="0" fillId="18" borderId="6" xfId="0" applyFill="1" applyBorder="1"/>
    <xf numFmtId="0" fontId="0" fillId="18" borderId="0" xfId="0" applyFill="1"/>
    <xf numFmtId="6" fontId="0" fillId="18" borderId="0" xfId="0" applyNumberFormat="1" applyFill="1"/>
    <xf numFmtId="41" fontId="0" fillId="18" borderId="0" xfId="2" applyFont="1" applyFill="1" applyBorder="1"/>
    <xf numFmtId="0" fontId="130" fillId="4" borderId="39" xfId="0" applyFont="1" applyFill="1" applyBorder="1"/>
    <xf numFmtId="0" fontId="130" fillId="4" borderId="38" xfId="0" applyFont="1" applyFill="1" applyBorder="1"/>
    <xf numFmtId="0" fontId="2" fillId="4" borderId="38" xfId="0" applyFont="1" applyFill="1" applyBorder="1"/>
    <xf numFmtId="0" fontId="2" fillId="2" borderId="38" xfId="0" applyFont="1" applyFill="1" applyBorder="1"/>
    <xf numFmtId="0" fontId="2" fillId="2" borderId="46" xfId="0" applyFont="1" applyFill="1" applyBorder="1"/>
    <xf numFmtId="0" fontId="130" fillId="4" borderId="6" xfId="0" applyFont="1" applyFill="1" applyBorder="1"/>
    <xf numFmtId="0" fontId="130" fillId="4" borderId="0" xfId="0" applyFont="1" applyFill="1"/>
    <xf numFmtId="0" fontId="2" fillId="4" borderId="0" xfId="0" applyFont="1" applyFill="1"/>
    <xf numFmtId="0" fontId="2" fillId="2" borderId="31" xfId="0" applyFont="1" applyFill="1" applyBorder="1"/>
    <xf numFmtId="0" fontId="130" fillId="4" borderId="59" xfId="0" applyFont="1" applyFill="1" applyBorder="1"/>
    <xf numFmtId="0" fontId="131" fillId="4" borderId="59" xfId="0" applyFont="1" applyFill="1" applyBorder="1"/>
    <xf numFmtId="0" fontId="131" fillId="4" borderId="64" xfId="0" applyFont="1" applyFill="1" applyBorder="1"/>
    <xf numFmtId="0" fontId="131" fillId="4" borderId="65" xfId="0" applyFont="1" applyFill="1" applyBorder="1"/>
    <xf numFmtId="0" fontId="0" fillId="4" borderId="65" xfId="0" applyFill="1" applyBorder="1"/>
    <xf numFmtId="41" fontId="0" fillId="2" borderId="27" xfId="2" applyFont="1" applyFill="1" applyBorder="1"/>
    <xf numFmtId="166" fontId="67" fillId="4" borderId="86" xfId="8" applyNumberFormat="1" applyFont="1" applyFill="1" applyBorder="1" applyAlignment="1">
      <alignment horizontal="center" vertical="center"/>
    </xf>
    <xf numFmtId="166" fontId="69" fillId="4" borderId="88" xfId="8" applyNumberFormat="1" applyFont="1" applyFill="1" applyBorder="1" applyAlignment="1">
      <alignment horizontal="center" vertical="center"/>
    </xf>
    <xf numFmtId="166" fontId="69" fillId="4" borderId="33" xfId="8" applyNumberFormat="1" applyFont="1" applyFill="1" applyBorder="1" applyAlignment="1">
      <alignment horizontal="center" vertical="center"/>
    </xf>
    <xf numFmtId="166" fontId="70" fillId="4" borderId="87" xfId="2" applyNumberFormat="1" applyFont="1" applyFill="1" applyBorder="1" applyAlignment="1">
      <alignment horizontal="right" vertical="center" wrapText="1"/>
    </xf>
    <xf numFmtId="166" fontId="71" fillId="4" borderId="89" xfId="8" quotePrefix="1" applyNumberFormat="1" applyFont="1" applyFill="1" applyBorder="1" applyAlignment="1">
      <alignment horizontal="center" vertical="center"/>
    </xf>
    <xf numFmtId="0" fontId="0" fillId="4" borderId="0" xfId="0" applyFill="1"/>
    <xf numFmtId="166" fontId="69" fillId="4" borderId="26" xfId="8" applyNumberFormat="1" applyFont="1" applyFill="1" applyBorder="1" applyAlignment="1">
      <alignment horizontal="center" vertical="center"/>
    </xf>
    <xf numFmtId="166" fontId="73" fillId="4" borderId="14" xfId="8" applyNumberFormat="1" applyFont="1" applyFill="1" applyBorder="1" applyAlignment="1">
      <alignment horizontal="right"/>
    </xf>
    <xf numFmtId="166" fontId="73" fillId="4" borderId="50" xfId="8" applyNumberFormat="1" applyFont="1" applyFill="1" applyBorder="1" applyAlignment="1">
      <alignment horizontal="right"/>
    </xf>
    <xf numFmtId="166" fontId="69" fillId="4" borderId="50" xfId="8" applyNumberFormat="1" applyFont="1" applyFill="1" applyBorder="1" applyAlignment="1">
      <alignment horizontal="center" vertical="center"/>
    </xf>
    <xf numFmtId="166" fontId="70" fillId="4" borderId="14" xfId="2" applyNumberFormat="1" applyFont="1" applyFill="1" applyBorder="1" applyAlignment="1">
      <alignment horizontal="right" vertical="center" wrapText="1"/>
    </xf>
    <xf numFmtId="166" fontId="71" fillId="4" borderId="91" xfId="8" quotePrefix="1" applyNumberFormat="1" applyFont="1" applyFill="1" applyBorder="1" applyAlignment="1">
      <alignment horizontal="center" vertical="center"/>
    </xf>
    <xf numFmtId="166" fontId="67" fillId="4" borderId="92" xfId="8" applyNumberFormat="1" applyFont="1" applyFill="1" applyBorder="1" applyAlignment="1">
      <alignment horizontal="center" vertical="center"/>
    </xf>
    <xf numFmtId="166" fontId="69" fillId="4" borderId="74" xfId="8" applyNumberFormat="1" applyFont="1" applyFill="1" applyBorder="1" applyAlignment="1">
      <alignment horizontal="center" vertical="center"/>
    </xf>
    <xf numFmtId="166" fontId="69" fillId="4" borderId="47" xfId="8" applyNumberFormat="1" applyFont="1" applyFill="1" applyBorder="1" applyAlignment="1">
      <alignment horizontal="center" vertical="center"/>
    </xf>
    <xf numFmtId="166" fontId="70" fillId="4" borderId="74" xfId="2" applyNumberFormat="1" applyFont="1" applyFill="1" applyBorder="1" applyAlignment="1">
      <alignment horizontal="right" vertical="center"/>
    </xf>
    <xf numFmtId="166" fontId="71" fillId="4" borderId="95" xfId="8" quotePrefix="1" applyNumberFormat="1" applyFont="1" applyFill="1" applyBorder="1" applyAlignment="1">
      <alignment horizontal="center" vertical="center"/>
    </xf>
    <xf numFmtId="166" fontId="67" fillId="4" borderId="90" xfId="8" applyNumberFormat="1" applyFont="1" applyFill="1" applyBorder="1" applyAlignment="1">
      <alignment horizontal="center" vertical="center"/>
    </xf>
    <xf numFmtId="166" fontId="70" fillId="4" borderId="26" xfId="8" applyNumberFormat="1" applyFont="1" applyFill="1" applyBorder="1" applyAlignment="1">
      <alignment horizontal="right" vertical="center"/>
    </xf>
    <xf numFmtId="166" fontId="70" fillId="4" borderId="26" xfId="2" applyNumberFormat="1" applyFont="1" applyFill="1" applyBorder="1" applyAlignment="1">
      <alignment horizontal="right" vertical="center"/>
    </xf>
    <xf numFmtId="49" fontId="76" fillId="4" borderId="91" xfId="8" quotePrefix="1" applyNumberFormat="1" applyFont="1" applyFill="1" applyBorder="1" applyAlignment="1">
      <alignment horizontal="center" vertical="center"/>
    </xf>
    <xf numFmtId="166" fontId="67" fillId="4" borderId="110" xfId="8" applyNumberFormat="1" applyFont="1" applyFill="1" applyBorder="1" applyAlignment="1">
      <alignment horizontal="center" vertical="center"/>
    </xf>
    <xf numFmtId="49" fontId="76" fillId="4" borderId="91" xfId="8" applyNumberFormat="1" applyFont="1" applyFill="1" applyBorder="1" applyAlignment="1">
      <alignment horizontal="center" vertical="center"/>
    </xf>
    <xf numFmtId="166" fontId="69" fillId="4" borderId="33" xfId="8" applyNumberFormat="1" applyFont="1" applyFill="1" applyBorder="1" applyAlignment="1">
      <alignment horizontal="center" vertical="center" wrapText="1"/>
    </xf>
    <xf numFmtId="166" fontId="70" fillId="4" borderId="33" xfId="8" applyNumberFormat="1" applyFont="1" applyFill="1" applyBorder="1" applyAlignment="1">
      <alignment horizontal="right" vertical="center"/>
    </xf>
    <xf numFmtId="166" fontId="3" fillId="14" borderId="11" xfId="0" applyNumberFormat="1" applyFont="1" applyFill="1" applyBorder="1" applyAlignment="1">
      <alignment horizontal="left" vertical="center"/>
    </xf>
    <xf numFmtId="166" fontId="13" fillId="14" borderId="14" xfId="0" applyNumberFormat="1" applyFont="1" applyFill="1" applyBorder="1" applyAlignment="1">
      <alignment horizontal="left" vertical="center"/>
    </xf>
    <xf numFmtId="166" fontId="14" fillId="14" borderId="14" xfId="0" applyNumberFormat="1" applyFont="1" applyFill="1" applyBorder="1" applyAlignment="1">
      <alignment horizontal="left" vertical="center"/>
    </xf>
    <xf numFmtId="166" fontId="15" fillId="14" borderId="15" xfId="0" applyNumberFormat="1" applyFont="1" applyFill="1" applyBorder="1" applyAlignment="1">
      <alignment horizontal="left" vertical="center"/>
    </xf>
    <xf numFmtId="166" fontId="3" fillId="14" borderId="11" xfId="0" applyNumberFormat="1" applyFont="1" applyFill="1" applyBorder="1" applyAlignment="1">
      <alignment horizontal="left" vertical="center" wrapText="1"/>
    </xf>
    <xf numFmtId="166" fontId="13" fillId="14" borderId="26" xfId="0" applyNumberFormat="1" applyFont="1" applyFill="1" applyBorder="1" applyAlignment="1">
      <alignment horizontal="left" vertical="center"/>
    </xf>
    <xf numFmtId="166" fontId="14" fillId="14" borderId="12" xfId="0" applyNumberFormat="1" applyFont="1" applyFill="1" applyBorder="1" applyAlignment="1">
      <alignment horizontal="left" vertical="center"/>
    </xf>
    <xf numFmtId="49" fontId="13" fillId="14" borderId="15" xfId="0" applyNumberFormat="1" applyFont="1" applyFill="1" applyBorder="1" applyAlignment="1">
      <alignment horizontal="left" vertical="center"/>
    </xf>
    <xf numFmtId="166" fontId="3" fillId="4" borderId="39" xfId="0" applyNumberFormat="1" applyFont="1" applyFill="1" applyBorder="1" applyAlignment="1">
      <alignment horizontal="left" vertical="center" wrapText="1"/>
    </xf>
    <xf numFmtId="166" fontId="13" fillId="4" borderId="40" xfId="0" applyNumberFormat="1" applyFont="1" applyFill="1" applyBorder="1" applyAlignment="1">
      <alignment horizontal="left" vertical="center"/>
    </xf>
    <xf numFmtId="166" fontId="14" fillId="4" borderId="38" xfId="0" applyNumberFormat="1" applyFont="1" applyFill="1" applyBorder="1" applyAlignment="1">
      <alignment horizontal="left" vertical="center"/>
    </xf>
    <xf numFmtId="166" fontId="15" fillId="4" borderId="41" xfId="0" applyNumberFormat="1" applyFont="1" applyFill="1" applyBorder="1" applyAlignment="1">
      <alignment horizontal="left" vertical="center"/>
    </xf>
    <xf numFmtId="166" fontId="4" fillId="16" borderId="1" xfId="0" applyNumberFormat="1" applyFont="1" applyFill="1" applyBorder="1" applyAlignment="1">
      <alignment horizontal="left" vertical="center" wrapText="1"/>
    </xf>
    <xf numFmtId="166" fontId="13" fillId="16" borderId="19" xfId="0" applyNumberFormat="1" applyFont="1" applyFill="1" applyBorder="1" applyAlignment="1">
      <alignment horizontal="left" vertical="center"/>
    </xf>
    <xf numFmtId="166" fontId="14" fillId="16" borderId="2" xfId="0" applyNumberFormat="1" applyFont="1" applyFill="1" applyBorder="1" applyAlignment="1">
      <alignment horizontal="left" vertical="center"/>
    </xf>
    <xf numFmtId="166" fontId="12" fillId="16" borderId="5" xfId="0" applyNumberFormat="1" applyFont="1" applyFill="1" applyBorder="1" applyAlignment="1">
      <alignment horizontal="left" vertical="center"/>
    </xf>
    <xf numFmtId="0" fontId="6" fillId="2" borderId="1" xfId="0" applyFont="1" applyFill="1" applyBorder="1"/>
    <xf numFmtId="0" fontId="23" fillId="2" borderId="2" xfId="0" applyFont="1" applyFill="1" applyBorder="1"/>
    <xf numFmtId="170" fontId="25" fillId="2" borderId="2" xfId="1" applyNumberFormat="1" applyFont="1" applyFill="1" applyBorder="1"/>
    <xf numFmtId="0" fontId="23" fillId="2" borderId="25" xfId="0" applyFont="1" applyFill="1" applyBorder="1"/>
    <xf numFmtId="41" fontId="0" fillId="2" borderId="0" xfId="2" applyFont="1" applyFill="1" applyAlignment="1">
      <alignment vertical="center"/>
    </xf>
    <xf numFmtId="41" fontId="43" fillId="2" borderId="26" xfId="2" applyFont="1" applyFill="1" applyBorder="1" applyAlignment="1">
      <alignment vertical="center"/>
    </xf>
    <xf numFmtId="172" fontId="49" fillId="16" borderId="3" xfId="0" applyNumberFormat="1" applyFont="1" applyFill="1" applyBorder="1" applyAlignment="1">
      <alignment horizontal="center" vertical="center"/>
    </xf>
    <xf numFmtId="0" fontId="2" fillId="16" borderId="157" xfId="0" applyFont="1" applyFill="1" applyBorder="1"/>
    <xf numFmtId="0" fontId="0" fillId="17" borderId="1" xfId="0" applyFill="1" applyBorder="1"/>
    <xf numFmtId="0" fontId="0" fillId="17" borderId="2" xfId="0" applyFill="1" applyBorder="1"/>
    <xf numFmtId="41" fontId="0" fillId="17" borderId="25" xfId="2" applyFont="1" applyFill="1" applyBorder="1"/>
    <xf numFmtId="41" fontId="0" fillId="17" borderId="25" xfId="0" applyNumberFormat="1" applyFill="1" applyBorder="1"/>
    <xf numFmtId="41" fontId="0" fillId="2" borderId="3" xfId="0" applyNumberFormat="1" applyFill="1" applyBorder="1"/>
    <xf numFmtId="0" fontId="0" fillId="17" borderId="0" xfId="0" applyFill="1"/>
    <xf numFmtId="41" fontId="0" fillId="2" borderId="0" xfId="2" applyFont="1" applyFill="1" applyBorder="1"/>
    <xf numFmtId="0" fontId="0" fillId="2" borderId="51" xfId="0" applyFill="1" applyBorder="1"/>
    <xf numFmtId="0" fontId="0" fillId="2" borderId="7" xfId="0" applyFill="1" applyBorder="1"/>
    <xf numFmtId="0" fontId="0" fillId="2" borderId="28" xfId="0" applyFill="1" applyBorder="1"/>
    <xf numFmtId="0" fontId="2" fillId="16" borderId="53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0" fillId="16" borderId="63" xfId="0" applyFill="1" applyBorder="1" applyAlignment="1">
      <alignment horizontal="center"/>
    </xf>
    <xf numFmtId="0" fontId="0" fillId="16" borderId="23" xfId="0" applyFill="1" applyBorder="1"/>
    <xf numFmtId="41" fontId="0" fillId="16" borderId="10" xfId="2" applyFont="1" applyFill="1" applyBorder="1"/>
    <xf numFmtId="0" fontId="0" fillId="16" borderId="59" xfId="0" applyFill="1" applyBorder="1" applyAlignment="1">
      <alignment horizontal="center"/>
    </xf>
    <xf numFmtId="41" fontId="0" fillId="16" borderId="15" xfId="2" applyFont="1" applyFill="1" applyBorder="1"/>
    <xf numFmtId="0" fontId="0" fillId="16" borderId="64" xfId="0" applyFill="1" applyBorder="1" applyAlignment="1">
      <alignment horizontal="center"/>
    </xf>
    <xf numFmtId="0" fontId="0" fillId="16" borderId="65" xfId="0" applyFill="1" applyBorder="1"/>
    <xf numFmtId="41" fontId="0" fillId="16" borderId="66" xfId="2" applyFont="1" applyFill="1" applyBorder="1"/>
    <xf numFmtId="41" fontId="0" fillId="4" borderId="26" xfId="2" applyFont="1" applyFill="1" applyBorder="1"/>
    <xf numFmtId="166" fontId="22" fillId="2" borderId="1" xfId="0" applyNumberFormat="1" applyFont="1" applyFill="1" applyBorder="1" applyAlignment="1">
      <alignment horizontal="left" vertical="center"/>
    </xf>
    <xf numFmtId="166" fontId="22" fillId="2" borderId="2" xfId="0" applyNumberFormat="1" applyFont="1" applyFill="1" applyBorder="1" applyAlignment="1">
      <alignment horizontal="left" vertical="center"/>
    </xf>
    <xf numFmtId="166" fontId="22" fillId="2" borderId="25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0" fillId="2" borderId="44" xfId="0" applyFont="1" applyFill="1" applyBorder="1" applyAlignment="1">
      <alignment horizontal="center" vertical="center" wrapText="1"/>
    </xf>
    <xf numFmtId="165" fontId="41" fillId="2" borderId="0" xfId="0" applyNumberFormat="1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6" fillId="2" borderId="51" xfId="0" applyFont="1" applyFill="1" applyBorder="1" applyAlignment="1">
      <alignment horizontal="center" vertical="center" wrapText="1"/>
    </xf>
    <xf numFmtId="0" fontId="44" fillId="2" borderId="28" xfId="0" applyFont="1" applyFill="1" applyBorder="1" applyAlignment="1">
      <alignment horizontal="center" vertical="center" wrapText="1"/>
    </xf>
    <xf numFmtId="0" fontId="46" fillId="2" borderId="39" xfId="0" applyFont="1" applyFill="1" applyBorder="1" applyAlignment="1">
      <alignment horizontal="center" vertical="center" wrapText="1"/>
    </xf>
    <xf numFmtId="0" fontId="50" fillId="2" borderId="16" xfId="0" applyFont="1" applyFill="1" applyBorder="1" applyAlignment="1">
      <alignment horizontal="center" vertical="center" wrapText="1"/>
    </xf>
    <xf numFmtId="0" fontId="50" fillId="2" borderId="28" xfId="0" applyFont="1" applyFill="1" applyBorder="1" applyAlignment="1">
      <alignment horizontal="center" vertical="center" wrapText="1"/>
    </xf>
    <xf numFmtId="174" fontId="119" fillId="5" borderId="26" xfId="6" applyNumberFormat="1" applyFont="1" applyFill="1" applyBorder="1" applyAlignment="1">
      <alignment horizontal="center" vertical="center" wrapText="1"/>
    </xf>
    <xf numFmtId="0" fontId="120" fillId="5" borderId="26" xfId="6" applyFont="1" applyFill="1" applyBorder="1" applyAlignment="1">
      <alignment horizontal="center"/>
    </xf>
    <xf numFmtId="174" fontId="119" fillId="5" borderId="47" xfId="6" applyNumberFormat="1" applyFont="1" applyFill="1" applyBorder="1" applyAlignment="1">
      <alignment horizontal="center" vertical="center" wrapText="1"/>
    </xf>
    <xf numFmtId="174" fontId="119" fillId="5" borderId="53" xfId="6" applyNumberFormat="1" applyFont="1" applyFill="1" applyBorder="1" applyAlignment="1">
      <alignment horizontal="center" vertical="center" wrapText="1"/>
    </xf>
    <xf numFmtId="174" fontId="119" fillId="5" borderId="33" xfId="6" applyNumberFormat="1" applyFont="1" applyFill="1" applyBorder="1" applyAlignment="1">
      <alignment horizontal="center" vertical="center" wrapText="1"/>
    </xf>
    <xf numFmtId="174" fontId="122" fillId="5" borderId="47" xfId="6" applyNumberFormat="1" applyFont="1" applyFill="1" applyBorder="1" applyAlignment="1">
      <alignment horizontal="center" vertical="center" wrapText="1"/>
    </xf>
    <xf numFmtId="174" fontId="119" fillId="5" borderId="49" xfId="6" applyNumberFormat="1" applyFont="1" applyFill="1" applyBorder="1" applyAlignment="1">
      <alignment horizontal="center" vertical="center" wrapText="1"/>
    </xf>
    <xf numFmtId="174" fontId="119" fillId="5" borderId="94" xfId="6" applyNumberFormat="1" applyFont="1" applyFill="1" applyBorder="1" applyAlignment="1">
      <alignment horizontal="center" vertical="center" wrapText="1"/>
    </xf>
    <xf numFmtId="174" fontId="119" fillId="5" borderId="88" xfId="6" applyNumberFormat="1" applyFont="1" applyFill="1" applyBorder="1" applyAlignment="1">
      <alignment horizontal="center" vertical="center" wrapText="1"/>
    </xf>
    <xf numFmtId="174" fontId="119" fillId="10" borderId="26" xfId="6" applyNumberFormat="1" applyFont="1" applyFill="1" applyBorder="1" applyAlignment="1">
      <alignment horizontal="center" vertical="center" wrapText="1"/>
    </xf>
    <xf numFmtId="174" fontId="117" fillId="5" borderId="26" xfId="6" applyNumberFormat="1" applyFont="1" applyFill="1" applyBorder="1" applyAlignment="1">
      <alignment horizontal="center" vertical="center" wrapText="1"/>
    </xf>
    <xf numFmtId="174" fontId="119" fillId="5" borderId="14" xfId="6" applyNumberFormat="1" applyFont="1" applyFill="1" applyBorder="1" applyAlignment="1">
      <alignment horizontal="center" vertical="center" wrapText="1"/>
    </xf>
    <xf numFmtId="174" fontId="119" fillId="5" borderId="12" xfId="6" applyNumberFormat="1" applyFont="1" applyFill="1" applyBorder="1" applyAlignment="1">
      <alignment horizontal="center" vertical="center" wrapText="1"/>
    </xf>
    <xf numFmtId="0" fontId="119" fillId="5" borderId="12" xfId="0" applyFont="1" applyFill="1" applyBorder="1" applyAlignment="1">
      <alignment vertical="center" wrapText="1"/>
    </xf>
    <xf numFmtId="0" fontId="119" fillId="5" borderId="50" xfId="0" applyFont="1" applyFill="1" applyBorder="1" applyAlignment="1">
      <alignment vertical="center" wrapText="1"/>
    </xf>
    <xf numFmtId="174" fontId="119" fillId="5" borderId="50" xfId="6" applyNumberFormat="1" applyFont="1" applyFill="1" applyBorder="1" applyAlignment="1">
      <alignment horizontal="center" vertical="center" wrapText="1"/>
    </xf>
    <xf numFmtId="174" fontId="119" fillId="5" borderId="14" xfId="6" applyNumberFormat="1" applyFont="1" applyFill="1" applyBorder="1" applyAlignment="1">
      <alignment horizontal="center" vertical="center"/>
    </xf>
    <xf numFmtId="174" fontId="119" fillId="5" borderId="12" xfId="6" applyNumberFormat="1" applyFont="1" applyFill="1" applyBorder="1" applyAlignment="1">
      <alignment horizontal="center" vertical="center"/>
    </xf>
    <xf numFmtId="174" fontId="119" fillId="5" borderId="74" xfId="6" applyNumberFormat="1" applyFont="1" applyFill="1" applyBorder="1" applyAlignment="1">
      <alignment horizontal="center" vertical="center" wrapText="1"/>
    </xf>
    <xf numFmtId="0" fontId="116" fillId="2" borderId="14" xfId="6" applyFont="1" applyFill="1" applyBorder="1" applyAlignment="1">
      <alignment horizontal="center"/>
    </xf>
    <xf numFmtId="0" fontId="116" fillId="2" borderId="50" xfId="6" applyFont="1" applyFill="1" applyBorder="1" applyAlignment="1">
      <alignment horizontal="center"/>
    </xf>
    <xf numFmtId="0" fontId="116" fillId="2" borderId="12" xfId="6" applyFont="1" applyFill="1" applyBorder="1" applyAlignment="1">
      <alignment horizontal="center"/>
    </xf>
    <xf numFmtId="174" fontId="119" fillId="5" borderId="111" xfId="6" applyNumberFormat="1" applyFont="1" applyFill="1" applyBorder="1" applyAlignment="1">
      <alignment horizontal="center" vertical="center" wrapText="1"/>
    </xf>
    <xf numFmtId="174" fontId="119" fillId="5" borderId="87" xfId="6" applyNumberFormat="1" applyFont="1" applyFill="1" applyBorder="1" applyAlignment="1">
      <alignment horizontal="center" vertical="center" wrapText="1"/>
    </xf>
    <xf numFmtId="166" fontId="64" fillId="7" borderId="67" xfId="8" applyNumberFormat="1" applyFont="1" applyFill="1" applyBorder="1" applyAlignment="1">
      <alignment horizontal="center" vertical="center"/>
    </xf>
    <xf numFmtId="166" fontId="64" fillId="7" borderId="68" xfId="8" applyNumberFormat="1" applyFont="1" applyFill="1" applyBorder="1" applyAlignment="1">
      <alignment horizontal="center" vertical="center"/>
    </xf>
    <xf numFmtId="166" fontId="64" fillId="7" borderId="73" xfId="8" applyNumberFormat="1" applyFont="1" applyFill="1" applyBorder="1" applyAlignment="1">
      <alignment horizontal="center" vertical="center"/>
    </xf>
    <xf numFmtId="166" fontId="64" fillId="7" borderId="0" xfId="8" applyNumberFormat="1" applyFont="1" applyFill="1" applyAlignment="1">
      <alignment horizontal="center" vertical="center"/>
    </xf>
    <xf numFmtId="166" fontId="64" fillId="7" borderId="76" xfId="8" applyNumberFormat="1" applyFont="1" applyFill="1" applyBorder="1" applyAlignment="1">
      <alignment horizontal="center" vertical="center"/>
    </xf>
    <xf numFmtId="166" fontId="64" fillId="7" borderId="77" xfId="8" applyNumberFormat="1" applyFont="1" applyFill="1" applyBorder="1" applyAlignment="1">
      <alignment horizontal="center" vertical="center"/>
    </xf>
    <xf numFmtId="166" fontId="65" fillId="7" borderId="69" xfId="8" applyNumberFormat="1" applyFont="1" applyFill="1" applyBorder="1" applyAlignment="1">
      <alignment horizontal="center" vertical="center" wrapText="1"/>
    </xf>
    <xf numFmtId="166" fontId="65" fillId="7" borderId="70" xfId="8" applyNumberFormat="1" applyFont="1" applyFill="1" applyBorder="1" applyAlignment="1">
      <alignment horizontal="center" vertical="center" wrapText="1"/>
    </xf>
    <xf numFmtId="166" fontId="65" fillId="7" borderId="71" xfId="8" applyNumberFormat="1" applyFont="1" applyFill="1" applyBorder="1" applyAlignment="1">
      <alignment horizontal="center" vertical="center" wrapText="1"/>
    </xf>
    <xf numFmtId="166" fontId="64" fillId="7" borderId="68" xfId="8" applyNumberFormat="1" applyFont="1" applyFill="1" applyBorder="1" applyAlignment="1">
      <alignment horizontal="center" vertical="center" wrapText="1"/>
    </xf>
    <xf numFmtId="166" fontId="64" fillId="7" borderId="72" xfId="8" applyNumberFormat="1" applyFont="1" applyFill="1" applyBorder="1" applyAlignment="1">
      <alignment horizontal="center" vertical="center" wrapText="1"/>
    </xf>
    <xf numFmtId="166" fontId="64" fillId="7" borderId="0" xfId="8" applyNumberFormat="1" applyFont="1" applyFill="1" applyAlignment="1">
      <alignment horizontal="center" vertical="center" wrapText="1"/>
    </xf>
    <xf numFmtId="166" fontId="64" fillId="7" borderId="75" xfId="8" applyNumberFormat="1" applyFont="1" applyFill="1" applyBorder="1" applyAlignment="1">
      <alignment horizontal="center" vertical="center" wrapText="1"/>
    </xf>
    <xf numFmtId="166" fontId="64" fillId="7" borderId="77" xfId="8" applyNumberFormat="1" applyFont="1" applyFill="1" applyBorder="1" applyAlignment="1">
      <alignment horizontal="center" vertical="center" wrapText="1"/>
    </xf>
    <xf numFmtId="166" fontId="64" fillId="7" borderId="82" xfId="8" applyNumberFormat="1" applyFont="1" applyFill="1" applyBorder="1" applyAlignment="1">
      <alignment horizontal="center" vertical="center" wrapText="1"/>
    </xf>
    <xf numFmtId="166" fontId="65" fillId="7" borderId="26" xfId="8" applyNumberFormat="1" applyFont="1" applyFill="1" applyBorder="1" applyAlignment="1">
      <alignment horizontal="center" vertical="center" wrapText="1"/>
    </xf>
    <xf numFmtId="166" fontId="65" fillId="7" borderId="50" xfId="8" applyNumberFormat="1" applyFont="1" applyFill="1" applyBorder="1" applyAlignment="1">
      <alignment horizontal="center" vertical="center" wrapText="1"/>
    </xf>
    <xf numFmtId="166" fontId="65" fillId="7" borderId="74" xfId="8" applyNumberFormat="1" applyFont="1" applyFill="1" applyBorder="1" applyAlignment="1">
      <alignment horizontal="center" vertical="center" wrapText="1"/>
    </xf>
    <xf numFmtId="166" fontId="65" fillId="7" borderId="48" xfId="8" applyNumberFormat="1" applyFont="1" applyFill="1" applyBorder="1" applyAlignment="1">
      <alignment horizontal="center" vertical="center" wrapText="1"/>
    </xf>
    <xf numFmtId="166" fontId="65" fillId="7" borderId="49" xfId="8" applyNumberFormat="1" applyFont="1" applyFill="1" applyBorder="1" applyAlignment="1">
      <alignment horizontal="center" vertical="center" wrapText="1"/>
    </xf>
    <xf numFmtId="166" fontId="65" fillId="7" borderId="78" xfId="8" applyNumberFormat="1" applyFont="1" applyFill="1" applyBorder="1" applyAlignment="1">
      <alignment horizontal="center" vertical="center" wrapText="1"/>
    </xf>
    <xf numFmtId="166" fontId="65" fillId="7" borderId="79" xfId="8" applyNumberFormat="1" applyFont="1" applyFill="1" applyBorder="1" applyAlignment="1">
      <alignment horizontal="center" vertical="center" wrapText="1"/>
    </xf>
    <xf numFmtId="166" fontId="65" fillId="7" borderId="80" xfId="8" applyNumberFormat="1" applyFont="1" applyFill="1" applyBorder="1" applyAlignment="1">
      <alignment horizontal="left" vertical="center" wrapText="1"/>
    </xf>
    <xf numFmtId="166" fontId="65" fillId="7" borderId="80" xfId="8" applyNumberFormat="1" applyFont="1" applyFill="1" applyBorder="1" applyAlignment="1">
      <alignment horizontal="center" vertical="center" wrapText="1"/>
    </xf>
    <xf numFmtId="166" fontId="65" fillId="7" borderId="81" xfId="8" applyNumberFormat="1" applyFont="1" applyFill="1" applyBorder="1" applyAlignment="1">
      <alignment horizontal="center" vertical="center" wrapText="1"/>
    </xf>
    <xf numFmtId="166" fontId="68" fillId="0" borderId="14" xfId="8" applyNumberFormat="1" applyFont="1" applyBorder="1" applyAlignment="1">
      <alignment vertical="center" wrapText="1"/>
    </xf>
    <xf numFmtId="166" fontId="68" fillId="0" borderId="12" xfId="8" applyNumberFormat="1" applyFont="1" applyBorder="1" applyAlignment="1">
      <alignment vertical="center" wrapText="1"/>
    </xf>
    <xf numFmtId="166" fontId="68" fillId="0" borderId="50" xfId="8" applyNumberFormat="1" applyFont="1" applyBorder="1" applyAlignment="1">
      <alignment vertical="center" wrapText="1"/>
    </xf>
    <xf numFmtId="166" fontId="70" fillId="0" borderId="14" xfId="2" applyNumberFormat="1" applyFont="1" applyFill="1" applyBorder="1" applyAlignment="1">
      <alignment horizontal="right" vertical="center"/>
    </xf>
    <xf numFmtId="166" fontId="70" fillId="0" borderId="50" xfId="2" applyNumberFormat="1" applyFont="1" applyFill="1" applyBorder="1" applyAlignment="1">
      <alignment horizontal="right" vertical="center"/>
    </xf>
    <xf numFmtId="166" fontId="70" fillId="0" borderId="14" xfId="8" applyNumberFormat="1" applyFont="1" applyBorder="1" applyAlignment="1">
      <alignment horizontal="right" vertical="center"/>
    </xf>
    <xf numFmtId="166" fontId="70" fillId="0" borderId="50" xfId="8" applyNumberFormat="1" applyFont="1" applyBorder="1" applyAlignment="1">
      <alignment horizontal="right" vertical="center"/>
    </xf>
    <xf numFmtId="166" fontId="68" fillId="0" borderId="14" xfId="8" applyNumberFormat="1" applyFont="1" applyBorder="1" applyAlignment="1">
      <alignment horizontal="left" vertical="center" wrapText="1"/>
    </xf>
    <xf numFmtId="166" fontId="68" fillId="0" borderId="12" xfId="8" applyNumberFormat="1" applyFont="1" applyBorder="1" applyAlignment="1">
      <alignment horizontal="left" vertical="center" wrapText="1"/>
    </xf>
    <xf numFmtId="166" fontId="72" fillId="8" borderId="14" xfId="8" applyNumberFormat="1" applyFont="1" applyFill="1" applyBorder="1" applyAlignment="1">
      <alignment horizontal="center" vertical="center" wrapText="1"/>
    </xf>
    <xf numFmtId="166" fontId="72" fillId="8" borderId="12" xfId="8" applyNumberFormat="1" applyFont="1" applyFill="1" applyBorder="1" applyAlignment="1">
      <alignment horizontal="center" vertical="center" wrapText="1"/>
    </xf>
    <xf numFmtId="166" fontId="72" fillId="8" borderId="50" xfId="8" applyNumberFormat="1" applyFont="1" applyFill="1" applyBorder="1" applyAlignment="1">
      <alignment horizontal="center" vertical="center" wrapText="1"/>
    </xf>
    <xf numFmtId="166" fontId="66" fillId="7" borderId="83" xfId="8" applyNumberFormat="1" applyFont="1" applyFill="1" applyBorder="1" applyAlignment="1">
      <alignment horizontal="left" vertical="center" wrapText="1"/>
    </xf>
    <xf numFmtId="0" fontId="1" fillId="7" borderId="84" xfId="0" applyFont="1" applyFill="1" applyBorder="1" applyAlignment="1">
      <alignment horizontal="left" vertical="center" wrapText="1"/>
    </xf>
    <xf numFmtId="0" fontId="1" fillId="7" borderId="85" xfId="0" applyFont="1" applyFill="1" applyBorder="1" applyAlignment="1">
      <alignment horizontal="left" vertical="center" wrapText="1"/>
    </xf>
    <xf numFmtId="166" fontId="68" fillId="4" borderId="87" xfId="8" applyNumberFormat="1" applyFont="1" applyFill="1" applyBorder="1" applyAlignment="1">
      <alignment vertical="center" wrapText="1"/>
    </xf>
    <xf numFmtId="166" fontId="68" fillId="4" borderId="35" xfId="8" applyNumberFormat="1" applyFont="1" applyFill="1" applyBorder="1" applyAlignment="1">
      <alignment vertical="center" wrapText="1"/>
    </xf>
    <xf numFmtId="166" fontId="68" fillId="4" borderId="88" xfId="8" applyNumberFormat="1" applyFont="1" applyFill="1" applyBorder="1" applyAlignment="1">
      <alignment vertical="center" wrapText="1"/>
    </xf>
    <xf numFmtId="166" fontId="70" fillId="4" borderId="87" xfId="2" applyNumberFormat="1" applyFont="1" applyFill="1" applyBorder="1" applyAlignment="1">
      <alignment horizontal="right" vertical="center"/>
    </xf>
    <xf numFmtId="166" fontId="70" fillId="4" borderId="88" xfId="2" applyNumberFormat="1" applyFont="1" applyFill="1" applyBorder="1" applyAlignment="1">
      <alignment horizontal="right" vertical="center"/>
    </xf>
    <xf numFmtId="166" fontId="70" fillId="4" borderId="87" xfId="8" applyNumberFormat="1" applyFont="1" applyFill="1" applyBorder="1" applyAlignment="1">
      <alignment horizontal="right" vertical="center"/>
    </xf>
    <xf numFmtId="166" fontId="70" fillId="4" borderId="88" xfId="8" applyNumberFormat="1" applyFont="1" applyFill="1" applyBorder="1" applyAlignment="1">
      <alignment horizontal="right" vertical="center"/>
    </xf>
    <xf numFmtId="166" fontId="73" fillId="0" borderId="14" xfId="8" applyNumberFormat="1" applyFont="1" applyBorder="1" applyAlignment="1">
      <alignment horizontal="right"/>
    </xf>
    <xf numFmtId="166" fontId="73" fillId="0" borderId="50" xfId="8" applyNumberFormat="1" applyFont="1" applyBorder="1" applyAlignment="1">
      <alignment horizontal="right"/>
    </xf>
    <xf numFmtId="166" fontId="67" fillId="2" borderId="92" xfId="8" applyNumberFormat="1" applyFont="1" applyFill="1" applyBorder="1" applyAlignment="1">
      <alignment horizontal="center" vertical="center" wrapText="1"/>
    </xf>
    <xf numFmtId="0" fontId="74" fillId="2" borderId="93" xfId="0" applyFont="1" applyFill="1" applyBorder="1" applyAlignment="1">
      <alignment horizontal="center" vertical="center" wrapText="1"/>
    </xf>
    <xf numFmtId="0" fontId="74" fillId="2" borderId="86" xfId="0" applyFont="1" applyFill="1" applyBorder="1" applyAlignment="1">
      <alignment horizontal="center" vertical="center" wrapText="1"/>
    </xf>
    <xf numFmtId="166" fontId="68" fillId="2" borderId="14" xfId="8" applyNumberFormat="1" applyFont="1" applyFill="1" applyBorder="1" applyAlignment="1">
      <alignment vertical="center" wrapText="1"/>
    </xf>
    <xf numFmtId="166" fontId="68" fillId="2" borderId="12" xfId="8" applyNumberFormat="1" applyFont="1" applyFill="1" applyBorder="1" applyAlignment="1">
      <alignment vertical="center" wrapText="1"/>
    </xf>
    <xf numFmtId="166" fontId="68" fillId="2" borderId="50" xfId="8" applyNumberFormat="1" applyFont="1" applyFill="1" applyBorder="1" applyAlignment="1">
      <alignment vertical="center" wrapText="1"/>
    </xf>
    <xf numFmtId="166" fontId="70" fillId="2" borderId="14" xfId="2" applyNumberFormat="1" applyFont="1" applyFill="1" applyBorder="1" applyAlignment="1">
      <alignment horizontal="right" vertical="center"/>
    </xf>
    <xf numFmtId="166" fontId="70" fillId="2" borderId="50" xfId="2" applyNumberFormat="1" applyFont="1" applyFill="1" applyBorder="1" applyAlignment="1">
      <alignment horizontal="right" vertical="center"/>
    </xf>
    <xf numFmtId="166" fontId="70" fillId="2" borderId="14" xfId="8" applyNumberFormat="1" applyFont="1" applyFill="1" applyBorder="1" applyAlignment="1">
      <alignment horizontal="right" vertical="center"/>
    </xf>
    <xf numFmtId="166" fontId="70" fillId="2" borderId="50" xfId="8" applyNumberFormat="1" applyFont="1" applyFill="1" applyBorder="1" applyAlignment="1">
      <alignment horizontal="right" vertical="center"/>
    </xf>
    <xf numFmtId="166" fontId="70" fillId="2" borderId="14" xfId="8" applyNumberFormat="1" applyFont="1" applyFill="1" applyBorder="1" applyAlignment="1">
      <alignment horizontal="right"/>
    </xf>
    <xf numFmtId="166" fontId="70" fillId="2" borderId="50" xfId="8" applyNumberFormat="1" applyFont="1" applyFill="1" applyBorder="1" applyAlignment="1">
      <alignment horizontal="right"/>
    </xf>
    <xf numFmtId="166" fontId="68" fillId="2" borderId="14" xfId="8" applyNumberFormat="1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12" xfId="0" applyFill="1" applyBorder="1" applyAlignment="1">
      <alignment vertical="center" wrapText="1"/>
    </xf>
    <xf numFmtId="0" fontId="0" fillId="2" borderId="50" xfId="0" applyFill="1" applyBorder="1" applyAlignment="1">
      <alignment vertical="center" wrapText="1"/>
    </xf>
    <xf numFmtId="166" fontId="68" fillId="4" borderId="14" xfId="8" applyNumberFormat="1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50" xfId="0" applyFill="1" applyBorder="1" applyAlignment="1">
      <alignment horizontal="left" vertical="center" wrapText="1"/>
    </xf>
    <xf numFmtId="166" fontId="70" fillId="0" borderId="14" xfId="8" applyNumberFormat="1" applyFont="1" applyBorder="1" applyAlignment="1">
      <alignment horizontal="right"/>
    </xf>
    <xf numFmtId="166" fontId="70" fillId="0" borderId="50" xfId="8" applyNumberFormat="1" applyFont="1" applyBorder="1" applyAlignment="1">
      <alignment horizontal="right"/>
    </xf>
    <xf numFmtId="166" fontId="68" fillId="0" borderId="74" xfId="8" applyNumberFormat="1" applyFont="1" applyBorder="1" applyAlignment="1">
      <alignment horizontal="left" vertical="center" wrapText="1"/>
    </xf>
    <xf numFmtId="166" fontId="68" fillId="0" borderId="48" xfId="8" applyNumberFormat="1" applyFont="1" applyBorder="1" applyAlignment="1">
      <alignment horizontal="left" vertical="center" wrapText="1"/>
    </xf>
    <xf numFmtId="166" fontId="68" fillId="0" borderId="49" xfId="8" applyNumberFormat="1" applyFont="1" applyBorder="1" applyAlignment="1">
      <alignment horizontal="left" vertical="center" wrapText="1"/>
    </xf>
    <xf numFmtId="166" fontId="70" fillId="0" borderId="74" xfId="2" applyNumberFormat="1" applyFont="1" applyFill="1" applyBorder="1" applyAlignment="1">
      <alignment horizontal="right" vertical="center"/>
    </xf>
    <xf numFmtId="166" fontId="70" fillId="0" borderId="49" xfId="2" applyNumberFormat="1" applyFont="1" applyFill="1" applyBorder="1" applyAlignment="1">
      <alignment horizontal="right" vertical="center"/>
    </xf>
    <xf numFmtId="166" fontId="70" fillId="0" borderId="74" xfId="0" applyNumberFormat="1" applyFont="1" applyBorder="1" applyAlignment="1">
      <alignment horizontal="right" vertical="center"/>
    </xf>
    <xf numFmtId="166" fontId="70" fillId="0" borderId="49" xfId="0" applyNumberFormat="1" applyFont="1" applyBorder="1" applyAlignment="1">
      <alignment horizontal="right" vertical="center"/>
    </xf>
    <xf numFmtId="166" fontId="70" fillId="0" borderId="74" xfId="0" applyNumberFormat="1" applyFont="1" applyBorder="1" applyAlignment="1">
      <alignment horizontal="right"/>
    </xf>
    <xf numFmtId="166" fontId="70" fillId="0" borderId="49" xfId="0" applyNumberFormat="1" applyFont="1" applyBorder="1" applyAlignment="1">
      <alignment horizontal="right"/>
    </xf>
    <xf numFmtId="166" fontId="68" fillId="0" borderId="50" xfId="8" applyNumberFormat="1" applyFont="1" applyBorder="1" applyAlignment="1">
      <alignment horizontal="left" vertical="center" wrapText="1"/>
    </xf>
    <xf numFmtId="166" fontId="70" fillId="0" borderId="26" xfId="8" applyNumberFormat="1" applyFont="1" applyBorder="1" applyAlignment="1">
      <alignment horizontal="right" vertical="center"/>
    </xf>
    <xf numFmtId="166" fontId="70" fillId="0" borderId="14" xfId="8" applyNumberFormat="1" applyFont="1" applyBorder="1" applyAlignment="1">
      <alignment horizontal="right" vertical="center" wrapText="1"/>
    </xf>
    <xf numFmtId="166" fontId="70" fillId="0" borderId="12" xfId="8" applyNumberFormat="1" applyFont="1" applyBorder="1" applyAlignment="1">
      <alignment horizontal="right" vertical="center" wrapText="1"/>
    </xf>
    <xf numFmtId="166" fontId="70" fillId="0" borderId="50" xfId="8" applyNumberFormat="1" applyFont="1" applyBorder="1" applyAlignment="1">
      <alignment horizontal="right" vertical="center" wrapText="1"/>
    </xf>
    <xf numFmtId="166" fontId="68" fillId="4" borderId="74" xfId="8" applyNumberFormat="1" applyFont="1" applyFill="1" applyBorder="1" applyAlignment="1">
      <alignment horizontal="left" vertical="center" wrapText="1"/>
    </xf>
    <xf numFmtId="166" fontId="68" fillId="4" borderId="48" xfId="8" applyNumberFormat="1" applyFont="1" applyFill="1" applyBorder="1" applyAlignment="1">
      <alignment horizontal="left" vertical="center" wrapText="1"/>
    </xf>
    <xf numFmtId="166" fontId="68" fillId="4" borderId="49" xfId="8" applyNumberFormat="1" applyFont="1" applyFill="1" applyBorder="1" applyAlignment="1">
      <alignment horizontal="left" vertical="center" wrapText="1"/>
    </xf>
    <xf numFmtId="166" fontId="70" fillId="4" borderId="47" xfId="8" applyNumberFormat="1" applyFont="1" applyFill="1" applyBorder="1" applyAlignment="1">
      <alignment horizontal="right" vertical="center"/>
    </xf>
    <xf numFmtId="166" fontId="70" fillId="4" borderId="74" xfId="8" applyNumberFormat="1" applyFont="1" applyFill="1" applyBorder="1" applyAlignment="1">
      <alignment horizontal="right" vertical="center" wrapText="1"/>
    </xf>
    <xf numFmtId="166" fontId="70" fillId="4" borderId="48" xfId="8" applyNumberFormat="1" applyFont="1" applyFill="1" applyBorder="1" applyAlignment="1">
      <alignment horizontal="right" vertical="center" wrapText="1"/>
    </xf>
    <xf numFmtId="166" fontId="70" fillId="4" borderId="49" xfId="8" applyNumberFormat="1" applyFont="1" applyFill="1" applyBorder="1" applyAlignment="1">
      <alignment horizontal="right" vertical="center" wrapText="1"/>
    </xf>
    <xf numFmtId="0" fontId="31" fillId="2" borderId="12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vertical="center" wrapText="1"/>
    </xf>
    <xf numFmtId="166" fontId="68" fillId="0" borderId="26" xfId="8" applyNumberFormat="1" applyFont="1" applyBorder="1" applyAlignment="1">
      <alignment horizontal="left" vertical="center"/>
    </xf>
    <xf numFmtId="166" fontId="68" fillId="4" borderId="26" xfId="8" applyNumberFormat="1" applyFont="1" applyFill="1" applyBorder="1" applyAlignment="1">
      <alignment horizontal="left" vertical="center" wrapText="1"/>
    </xf>
    <xf numFmtId="166" fontId="70" fillId="4" borderId="26" xfId="8" applyNumberFormat="1" applyFont="1" applyFill="1" applyBorder="1" applyAlignment="1">
      <alignment horizontal="right" vertical="center"/>
    </xf>
    <xf numFmtId="166" fontId="70" fillId="4" borderId="26" xfId="8" applyNumberFormat="1" applyFont="1" applyFill="1" applyBorder="1" applyAlignment="1">
      <alignment horizontal="right" vertical="center" wrapText="1"/>
    </xf>
    <xf numFmtId="166" fontId="68" fillId="0" borderId="26" xfId="8" applyNumberFormat="1" applyFon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0" fontId="73" fillId="10" borderId="96" xfId="0" applyFont="1" applyFill="1" applyBorder="1" applyAlignment="1">
      <alignment vertical="center" wrapText="1"/>
    </xf>
    <xf numFmtId="0" fontId="73" fillId="10" borderId="97" xfId="0" applyFont="1" applyFill="1" applyBorder="1" applyAlignment="1">
      <alignment vertical="center" wrapText="1"/>
    </xf>
    <xf numFmtId="0" fontId="73" fillId="10" borderId="98" xfId="0" applyFont="1" applyFill="1" applyBorder="1" applyAlignment="1">
      <alignment vertical="center" wrapText="1"/>
    </xf>
    <xf numFmtId="166" fontId="68" fillId="0" borderId="100" xfId="8" applyNumberFormat="1" applyFont="1" applyBorder="1" applyAlignment="1">
      <alignment horizontal="left" vertical="center" wrapText="1"/>
    </xf>
    <xf numFmtId="0" fontId="0" fillId="0" borderId="100" xfId="0" applyBorder="1" applyAlignment="1">
      <alignment vertical="center" wrapText="1"/>
    </xf>
    <xf numFmtId="166" fontId="68" fillId="2" borderId="26" xfId="8" applyNumberFormat="1" applyFont="1" applyFill="1" applyBorder="1" applyAlignment="1">
      <alignment horizontal="left" vertical="center"/>
    </xf>
    <xf numFmtId="166" fontId="65" fillId="0" borderId="26" xfId="8" applyNumberFormat="1" applyFont="1" applyBorder="1" applyAlignment="1">
      <alignment horizontal="left" vertical="center" wrapText="1"/>
    </xf>
    <xf numFmtId="166" fontId="68" fillId="0" borderId="14" xfId="8" applyNumberFormat="1" applyFont="1" applyBorder="1" applyAlignment="1">
      <alignment horizontal="left" vertical="center"/>
    </xf>
    <xf numFmtId="166" fontId="68" fillId="0" borderId="12" xfId="8" applyNumberFormat="1" applyFont="1" applyBorder="1" applyAlignment="1">
      <alignment horizontal="left" vertical="center"/>
    </xf>
    <xf numFmtId="166" fontId="68" fillId="0" borderId="50" xfId="8" applyNumberFormat="1" applyFont="1" applyBorder="1" applyAlignment="1">
      <alignment horizontal="left" vertical="center"/>
    </xf>
    <xf numFmtId="166" fontId="70" fillId="0" borderId="12" xfId="8" applyNumberFormat="1" applyFont="1" applyBorder="1" applyAlignment="1">
      <alignment horizontal="right" vertical="center"/>
    </xf>
    <xf numFmtId="166" fontId="68" fillId="2" borderId="80" xfId="8" applyNumberFormat="1" applyFont="1" applyFill="1" applyBorder="1" applyAlignment="1">
      <alignment horizontal="left" vertical="center" wrapText="1"/>
    </xf>
    <xf numFmtId="0" fontId="0" fillId="2" borderId="80" xfId="0" applyFill="1" applyBorder="1" applyAlignment="1">
      <alignment vertical="center" wrapText="1"/>
    </xf>
    <xf numFmtId="166" fontId="73" fillId="10" borderId="83" xfId="8" applyNumberFormat="1" applyFont="1" applyFill="1" applyBorder="1" applyAlignment="1">
      <alignment vertical="center" wrapText="1"/>
    </xf>
    <xf numFmtId="0" fontId="78" fillId="10" borderId="84" xfId="0" applyFont="1" applyFill="1" applyBorder="1" applyAlignment="1">
      <alignment vertical="center" wrapText="1"/>
    </xf>
    <xf numFmtId="0" fontId="78" fillId="10" borderId="85" xfId="0" applyFont="1" applyFill="1" applyBorder="1" applyAlignment="1">
      <alignment vertical="center" wrapText="1"/>
    </xf>
    <xf numFmtId="166" fontId="66" fillId="10" borderId="105" xfId="8" applyNumberFormat="1" applyFont="1" applyFill="1" applyBorder="1" applyAlignment="1">
      <alignment horizontal="left" vertical="center"/>
    </xf>
    <xf numFmtId="166" fontId="66" fillId="10" borderId="84" xfId="8" applyNumberFormat="1" applyFont="1" applyFill="1" applyBorder="1" applyAlignment="1">
      <alignment horizontal="left" vertical="center"/>
    </xf>
    <xf numFmtId="166" fontId="66" fillId="10" borderId="106" xfId="8" applyNumberFormat="1" applyFont="1" applyFill="1" applyBorder="1" applyAlignment="1">
      <alignment horizontal="left" vertical="center"/>
    </xf>
    <xf numFmtId="166" fontId="66" fillId="10" borderId="83" xfId="8" applyNumberFormat="1" applyFont="1" applyFill="1" applyBorder="1" applyAlignment="1">
      <alignment horizontal="left" vertical="center" wrapText="1"/>
    </xf>
    <xf numFmtId="0" fontId="39" fillId="10" borderId="84" xfId="0" applyFont="1" applyFill="1" applyBorder="1" applyAlignment="1">
      <alignment horizontal="left" vertical="center" wrapText="1"/>
    </xf>
    <xf numFmtId="0" fontId="39" fillId="10" borderId="85" xfId="0" applyFont="1" applyFill="1" applyBorder="1" applyAlignment="1">
      <alignment horizontal="left" vertical="center" wrapText="1"/>
    </xf>
    <xf numFmtId="166" fontId="68" fillId="0" borderId="87" xfId="8" applyNumberFormat="1" applyFont="1" applyBorder="1" applyAlignment="1">
      <alignment horizontal="left" vertical="center"/>
    </xf>
    <xf numFmtId="166" fontId="68" fillId="0" borderId="35" xfId="8" applyNumberFormat="1" applyFont="1" applyBorder="1" applyAlignment="1">
      <alignment horizontal="left" vertical="center"/>
    </xf>
    <xf numFmtId="166" fontId="68" fillId="0" borderId="88" xfId="8" applyNumberFormat="1" applyFont="1" applyBorder="1" applyAlignment="1">
      <alignment horizontal="left" vertical="center"/>
    </xf>
    <xf numFmtId="166" fontId="70" fillId="0" borderId="87" xfId="8" applyNumberFormat="1" applyFont="1" applyBorder="1" applyAlignment="1">
      <alignment horizontal="right" vertical="center"/>
    </xf>
    <xf numFmtId="166" fontId="70" fillId="0" borderId="35" xfId="8" applyNumberFormat="1" applyFont="1" applyBorder="1" applyAlignment="1">
      <alignment horizontal="right" vertical="center"/>
    </xf>
    <xf numFmtId="166" fontId="70" fillId="0" borderId="88" xfId="8" applyNumberFormat="1" applyFont="1" applyBorder="1" applyAlignment="1">
      <alignment horizontal="right" vertical="center"/>
    </xf>
    <xf numFmtId="166" fontId="68" fillId="0" borderId="14" xfId="0" applyNumberFormat="1" applyFont="1" applyBorder="1" applyAlignment="1">
      <alignment horizontal="left" vertical="center" wrapText="1"/>
    </xf>
    <xf numFmtId="166" fontId="68" fillId="0" borderId="12" xfId="0" applyNumberFormat="1" applyFont="1" applyBorder="1" applyAlignment="1">
      <alignment horizontal="left" vertical="center" wrapText="1"/>
    </xf>
    <xf numFmtId="166" fontId="68" fillId="0" borderId="50" xfId="0" applyNumberFormat="1" applyFont="1" applyBorder="1" applyAlignment="1">
      <alignment horizontal="left" vertical="center" wrapText="1"/>
    </xf>
    <xf numFmtId="166" fontId="68" fillId="0" borderId="74" xfId="8" applyNumberFormat="1" applyFont="1" applyBorder="1" applyAlignment="1">
      <alignment horizontal="left" vertical="center"/>
    </xf>
    <xf numFmtId="166" fontId="68" fillId="0" borderId="48" xfId="8" applyNumberFormat="1" applyFont="1" applyBorder="1" applyAlignment="1">
      <alignment horizontal="left" vertical="center"/>
    </xf>
    <xf numFmtId="166" fontId="68" fillId="0" borderId="49" xfId="8" applyNumberFormat="1" applyFont="1" applyBorder="1" applyAlignment="1">
      <alignment horizontal="left" vertical="center"/>
    </xf>
    <xf numFmtId="166" fontId="70" fillId="0" borderId="74" xfId="8" applyNumberFormat="1" applyFont="1" applyBorder="1" applyAlignment="1">
      <alignment horizontal="right" vertical="center"/>
    </xf>
    <xf numFmtId="166" fontId="70" fillId="0" borderId="48" xfId="8" applyNumberFormat="1" applyFont="1" applyBorder="1" applyAlignment="1">
      <alignment horizontal="right" vertical="center"/>
    </xf>
    <xf numFmtId="166" fontId="70" fillId="0" borderId="49" xfId="8" applyNumberFormat="1" applyFont="1" applyBorder="1" applyAlignment="1">
      <alignment horizontal="right" vertical="center"/>
    </xf>
    <xf numFmtId="166" fontId="68" fillId="0" borderId="69" xfId="8" applyNumberFormat="1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71" xfId="0" applyBorder="1" applyAlignment="1">
      <alignment horizontal="left" vertical="center" wrapText="1"/>
    </xf>
    <xf numFmtId="166" fontId="70" fillId="0" borderId="69" xfId="8" applyNumberFormat="1" applyFont="1" applyBorder="1" applyAlignment="1">
      <alignment horizontal="right" vertical="center"/>
    </xf>
    <xf numFmtId="166" fontId="70" fillId="0" borderId="70" xfId="8" applyNumberFormat="1" applyFont="1" applyBorder="1" applyAlignment="1">
      <alignment horizontal="right" vertical="center"/>
    </xf>
    <xf numFmtId="166" fontId="70" fillId="0" borderId="71" xfId="8" applyNumberFormat="1" applyFont="1" applyBorder="1" applyAlignment="1">
      <alignment horizontal="right" vertical="center"/>
    </xf>
    <xf numFmtId="166" fontId="68" fillId="4" borderId="14" xfId="8" applyNumberFormat="1" applyFont="1" applyFill="1" applyBorder="1" applyAlignment="1">
      <alignment horizontal="left" vertical="center"/>
    </xf>
    <xf numFmtId="166" fontId="68" fillId="4" borderId="12" xfId="8" applyNumberFormat="1" applyFont="1" applyFill="1" applyBorder="1" applyAlignment="1">
      <alignment horizontal="left" vertical="center"/>
    </xf>
    <xf numFmtId="166" fontId="68" fillId="4" borderId="50" xfId="8" applyNumberFormat="1" applyFont="1" applyFill="1" applyBorder="1" applyAlignment="1">
      <alignment horizontal="left" vertical="center"/>
    </xf>
    <xf numFmtId="166" fontId="70" fillId="4" borderId="14" xfId="8" applyNumberFormat="1" applyFont="1" applyFill="1" applyBorder="1" applyAlignment="1">
      <alignment horizontal="right" vertical="center"/>
    </xf>
    <xf numFmtId="166" fontId="70" fillId="4" borderId="12" xfId="8" applyNumberFormat="1" applyFont="1" applyFill="1" applyBorder="1" applyAlignment="1">
      <alignment horizontal="right" vertical="center"/>
    </xf>
    <xf numFmtId="166" fontId="70" fillId="4" borderId="50" xfId="8" applyNumberFormat="1" applyFont="1" applyFill="1" applyBorder="1" applyAlignment="1">
      <alignment horizontal="right" vertical="center"/>
    </xf>
    <xf numFmtId="166" fontId="70" fillId="10" borderId="105" xfId="8" applyNumberFormat="1" applyFont="1" applyFill="1" applyBorder="1" applyAlignment="1">
      <alignment horizontal="right" vertical="center"/>
    </xf>
    <xf numFmtId="166" fontId="70" fillId="10" borderId="84" xfId="8" applyNumberFormat="1" applyFont="1" applyFill="1" applyBorder="1" applyAlignment="1">
      <alignment horizontal="right" vertical="center"/>
    </xf>
    <xf numFmtId="166" fontId="70" fillId="10" borderId="106" xfId="8" applyNumberFormat="1" applyFont="1" applyFill="1" applyBorder="1" applyAlignment="1">
      <alignment horizontal="right" vertical="center"/>
    </xf>
    <xf numFmtId="166" fontId="68" fillId="2" borderId="12" xfId="8" applyNumberFormat="1" applyFont="1" applyFill="1" applyBorder="1" applyAlignment="1">
      <alignment horizontal="left" vertical="center" wrapText="1"/>
    </xf>
    <xf numFmtId="166" fontId="68" fillId="2" borderId="50" xfId="8" applyNumberFormat="1" applyFont="1" applyFill="1" applyBorder="1" applyAlignment="1">
      <alignment horizontal="left" vertical="center" wrapText="1"/>
    </xf>
    <xf numFmtId="166" fontId="70" fillId="2" borderId="14" xfId="8" applyNumberFormat="1" applyFont="1" applyFill="1" applyBorder="1" applyAlignment="1">
      <alignment horizontal="right" vertical="center" wrapText="1"/>
    </xf>
    <xf numFmtId="166" fontId="70" fillId="2" borderId="12" xfId="8" applyNumberFormat="1" applyFont="1" applyFill="1" applyBorder="1" applyAlignment="1">
      <alignment horizontal="right" vertical="center" wrapText="1"/>
    </xf>
    <xf numFmtId="166" fontId="70" fillId="2" borderId="50" xfId="8" applyNumberFormat="1" applyFont="1" applyFill="1" applyBorder="1" applyAlignment="1">
      <alignment horizontal="right" vertical="center" wrapText="1"/>
    </xf>
    <xf numFmtId="166" fontId="70" fillId="2" borderId="74" xfId="0" applyNumberFormat="1" applyFont="1" applyFill="1" applyBorder="1" applyAlignment="1">
      <alignment horizontal="right"/>
    </xf>
    <xf numFmtId="166" fontId="70" fillId="2" borderId="48" xfId="0" applyNumberFormat="1" applyFont="1" applyFill="1" applyBorder="1" applyAlignment="1">
      <alignment horizontal="right"/>
    </xf>
    <xf numFmtId="166" fontId="70" fillId="2" borderId="49" xfId="0" applyNumberFormat="1" applyFont="1" applyFill="1" applyBorder="1" applyAlignment="1">
      <alignment horizontal="right"/>
    </xf>
    <xf numFmtId="166" fontId="73" fillId="10" borderId="83" xfId="8" applyNumberFormat="1" applyFont="1" applyFill="1" applyBorder="1" applyAlignment="1">
      <alignment horizontal="left" vertical="center" wrapText="1"/>
    </xf>
    <xf numFmtId="0" fontId="78" fillId="10" borderId="84" xfId="0" applyFont="1" applyFill="1" applyBorder="1" applyAlignment="1">
      <alignment horizontal="left" wrapText="1"/>
    </xf>
    <xf numFmtId="0" fontId="78" fillId="10" borderId="85" xfId="0" applyFont="1" applyFill="1" applyBorder="1" applyAlignment="1">
      <alignment horizontal="left" wrapText="1"/>
    </xf>
    <xf numFmtId="166" fontId="66" fillId="10" borderId="105" xfId="8" applyNumberFormat="1" applyFont="1" applyFill="1" applyBorder="1" applyAlignment="1">
      <alignment horizontal="center" vertical="center"/>
    </xf>
    <xf numFmtId="166" fontId="66" fillId="10" borderId="84" xfId="8" applyNumberFormat="1" applyFont="1" applyFill="1" applyBorder="1" applyAlignment="1">
      <alignment horizontal="center" vertical="center"/>
    </xf>
    <xf numFmtId="166" fontId="66" fillId="10" borderId="106" xfId="8" applyNumberFormat="1" applyFont="1" applyFill="1" applyBorder="1" applyAlignment="1">
      <alignment horizontal="center" vertical="center"/>
    </xf>
    <xf numFmtId="166" fontId="66" fillId="10" borderId="105" xfId="8" applyNumberFormat="1" applyFont="1" applyFill="1" applyBorder="1" applyAlignment="1">
      <alignment horizontal="center" vertical="center" wrapText="1"/>
    </xf>
    <xf numFmtId="166" fontId="66" fillId="10" borderId="84" xfId="8" applyNumberFormat="1" applyFont="1" applyFill="1" applyBorder="1" applyAlignment="1">
      <alignment horizontal="center" vertical="center" wrapText="1"/>
    </xf>
    <xf numFmtId="166" fontId="66" fillId="10" borderId="106" xfId="8" applyNumberFormat="1" applyFont="1" applyFill="1" applyBorder="1" applyAlignment="1">
      <alignment horizontal="center" vertical="center" wrapText="1"/>
    </xf>
    <xf numFmtId="166" fontId="68" fillId="4" borderId="87" xfId="8" applyNumberFormat="1" applyFont="1" applyFill="1" applyBorder="1" applyAlignment="1">
      <alignment horizontal="left" vertical="center" wrapText="1"/>
    </xf>
    <xf numFmtId="166" fontId="68" fillId="4" borderId="35" xfId="8" applyNumberFormat="1" applyFont="1" applyFill="1" applyBorder="1" applyAlignment="1">
      <alignment horizontal="left" vertical="center" wrapText="1"/>
    </xf>
    <xf numFmtId="166" fontId="68" fillId="4" borderId="88" xfId="8" applyNumberFormat="1" applyFont="1" applyFill="1" applyBorder="1" applyAlignment="1">
      <alignment horizontal="left" vertical="center" wrapText="1"/>
    </xf>
    <xf numFmtId="166" fontId="70" fillId="4" borderId="87" xfId="8" applyNumberFormat="1" applyFont="1" applyFill="1" applyBorder="1" applyAlignment="1">
      <alignment horizontal="right" vertical="center" wrapText="1"/>
    </xf>
    <xf numFmtId="166" fontId="70" fillId="4" borderId="35" xfId="8" applyNumberFormat="1" applyFont="1" applyFill="1" applyBorder="1" applyAlignment="1">
      <alignment horizontal="right" vertical="center" wrapText="1"/>
    </xf>
    <xf numFmtId="166" fontId="70" fillId="4" borderId="88" xfId="8" applyNumberFormat="1" applyFont="1" applyFill="1" applyBorder="1" applyAlignment="1">
      <alignment horizontal="right" vertical="center" wrapText="1"/>
    </xf>
    <xf numFmtId="166" fontId="70" fillId="4" borderId="111" xfId="0" applyNumberFormat="1" applyFont="1" applyFill="1" applyBorder="1" applyAlignment="1">
      <alignment horizontal="right"/>
    </xf>
    <xf numFmtId="166" fontId="70" fillId="4" borderId="0" xfId="0" applyNumberFormat="1" applyFont="1" applyFill="1" applyAlignment="1">
      <alignment horizontal="right"/>
    </xf>
    <xf numFmtId="166" fontId="70" fillId="4" borderId="94" xfId="0" applyNumberFormat="1" applyFont="1" applyFill="1" applyBorder="1" applyAlignment="1">
      <alignment horizontal="right"/>
    </xf>
    <xf numFmtId="166" fontId="68" fillId="2" borderId="14" xfId="8" applyNumberFormat="1" applyFont="1" applyFill="1" applyBorder="1" applyAlignment="1">
      <alignment horizontal="left" vertical="center"/>
    </xf>
    <xf numFmtId="166" fontId="68" fillId="2" borderId="12" xfId="8" applyNumberFormat="1" applyFont="1" applyFill="1" applyBorder="1" applyAlignment="1">
      <alignment horizontal="left" vertical="center"/>
    </xf>
    <xf numFmtId="166" fontId="68" fillId="2" borderId="50" xfId="8" applyNumberFormat="1" applyFont="1" applyFill="1" applyBorder="1" applyAlignment="1">
      <alignment horizontal="left" vertical="center"/>
    </xf>
    <xf numFmtId="166" fontId="70" fillId="2" borderId="14" xfId="0" applyNumberFormat="1" applyFont="1" applyFill="1" applyBorder="1" applyAlignment="1">
      <alignment horizontal="right"/>
    </xf>
    <xf numFmtId="166" fontId="70" fillId="2" borderId="12" xfId="0" applyNumberFormat="1" applyFont="1" applyFill="1" applyBorder="1" applyAlignment="1">
      <alignment horizontal="right"/>
    </xf>
    <xf numFmtId="166" fontId="70" fillId="2" borderId="50" xfId="0" applyNumberFormat="1" applyFont="1" applyFill="1" applyBorder="1" applyAlignment="1">
      <alignment horizontal="right"/>
    </xf>
    <xf numFmtId="0" fontId="0" fillId="0" borderId="1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6" fontId="82" fillId="0" borderId="14" xfId="8" applyNumberFormat="1" applyFont="1" applyBorder="1" applyAlignment="1">
      <alignment horizontal="right" vertical="center" wrapText="1"/>
    </xf>
    <xf numFmtId="166" fontId="82" fillId="0" borderId="12" xfId="8" applyNumberFormat="1" applyFont="1" applyBorder="1" applyAlignment="1">
      <alignment horizontal="right" vertical="center" wrapText="1"/>
    </xf>
    <xf numFmtId="166" fontId="82" fillId="0" borderId="50" xfId="8" applyNumberFormat="1" applyFont="1" applyBorder="1" applyAlignment="1">
      <alignment horizontal="right" vertical="center" wrapText="1"/>
    </xf>
    <xf numFmtId="166" fontId="83" fillId="8" borderId="26" xfId="8" applyNumberFormat="1" applyFont="1" applyFill="1" applyBorder="1" applyAlignment="1">
      <alignment horizontal="center" vertical="center" wrapText="1"/>
    </xf>
    <xf numFmtId="166" fontId="82" fillId="0" borderId="26" xfId="0" applyNumberFormat="1" applyFont="1" applyBorder="1" applyAlignment="1">
      <alignment horizontal="center"/>
    </xf>
    <xf numFmtId="166" fontId="70" fillId="0" borderId="48" xfId="0" applyNumberFormat="1" applyFont="1" applyBorder="1" applyAlignment="1">
      <alignment horizontal="right"/>
    </xf>
    <xf numFmtId="166" fontId="81" fillId="8" borderId="26" xfId="8" applyNumberFormat="1" applyFont="1" applyFill="1" applyBorder="1" applyAlignment="1">
      <alignment horizontal="center" vertical="center" wrapText="1"/>
    </xf>
    <xf numFmtId="166" fontId="82" fillId="0" borderId="33" xfId="0" applyNumberFormat="1" applyFont="1" applyBorder="1" applyAlignment="1">
      <alignment horizontal="center"/>
    </xf>
    <xf numFmtId="166" fontId="82" fillId="0" borderId="47" xfId="0" applyNumberFormat="1" applyFont="1" applyBorder="1" applyAlignment="1">
      <alignment horizontal="center"/>
    </xf>
    <xf numFmtId="166" fontId="82" fillId="0" borderId="12" xfId="0" applyNumberFormat="1" applyFont="1" applyBorder="1" applyAlignment="1">
      <alignment horizontal="center"/>
    </xf>
    <xf numFmtId="166" fontId="82" fillId="0" borderId="50" xfId="0" applyNumberFormat="1" applyFont="1" applyBorder="1" applyAlignment="1">
      <alignment horizontal="center"/>
    </xf>
    <xf numFmtId="166" fontId="82" fillId="0" borderId="26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166" fontId="84" fillId="8" borderId="26" xfId="8" applyNumberFormat="1" applyFont="1" applyFill="1" applyBorder="1" applyAlignment="1">
      <alignment horizontal="center" vertical="center" wrapText="1"/>
    </xf>
    <xf numFmtId="166" fontId="68" fillId="2" borderId="78" xfId="8" applyNumberFormat="1" applyFont="1" applyFill="1" applyBorder="1" applyAlignment="1">
      <alignment horizontal="left" vertical="center" wrapText="1"/>
    </xf>
    <xf numFmtId="166" fontId="68" fillId="2" borderId="79" xfId="8" applyNumberFormat="1" applyFont="1" applyFill="1" applyBorder="1" applyAlignment="1">
      <alignment horizontal="left" vertical="center" wrapText="1"/>
    </xf>
    <xf numFmtId="0" fontId="0" fillId="2" borderId="79" xfId="0" applyFill="1" applyBorder="1" applyAlignment="1">
      <alignment vertical="center" wrapText="1"/>
    </xf>
    <xf numFmtId="0" fontId="0" fillId="2" borderId="81" xfId="0" applyFill="1" applyBorder="1" applyAlignment="1">
      <alignment vertical="center" wrapText="1"/>
    </xf>
    <xf numFmtId="166" fontId="68" fillId="2" borderId="69" xfId="8" applyNumberFormat="1" applyFont="1" applyFill="1" applyBorder="1" applyAlignment="1">
      <alignment horizontal="left" vertical="center" wrapText="1"/>
    </xf>
    <xf numFmtId="166" fontId="68" fillId="2" borderId="70" xfId="8" applyNumberFormat="1" applyFont="1" applyFill="1" applyBorder="1" applyAlignment="1">
      <alignment horizontal="left" vertical="center" wrapText="1"/>
    </xf>
    <xf numFmtId="166" fontId="68" fillId="2" borderId="71" xfId="8" applyNumberFormat="1" applyFont="1" applyFill="1" applyBorder="1" applyAlignment="1">
      <alignment horizontal="left" vertical="center" wrapText="1"/>
    </xf>
    <xf numFmtId="166" fontId="85" fillId="2" borderId="69" xfId="8" applyNumberFormat="1" applyFont="1" applyFill="1" applyBorder="1" applyAlignment="1">
      <alignment horizontal="right" vertical="center" wrapText="1"/>
    </xf>
    <xf numFmtId="166" fontId="85" fillId="2" borderId="70" xfId="8" applyNumberFormat="1" applyFont="1" applyFill="1" applyBorder="1" applyAlignment="1">
      <alignment horizontal="right" vertical="center" wrapText="1"/>
    </xf>
    <xf numFmtId="166" fontId="85" fillId="2" borderId="71" xfId="8" applyNumberFormat="1" applyFont="1" applyFill="1" applyBorder="1" applyAlignment="1">
      <alignment horizontal="right" vertical="center" wrapText="1"/>
    </xf>
    <xf numFmtId="166" fontId="70" fillId="2" borderId="69" xfId="8" applyNumberFormat="1" applyFont="1" applyFill="1" applyBorder="1" applyAlignment="1">
      <alignment horizontal="right" vertical="center" wrapText="1"/>
    </xf>
    <xf numFmtId="166" fontId="70" fillId="2" borderId="70" xfId="8" applyNumberFormat="1" applyFont="1" applyFill="1" applyBorder="1" applyAlignment="1">
      <alignment horizontal="right" vertical="center" wrapText="1"/>
    </xf>
    <xf numFmtId="166" fontId="70" fillId="2" borderId="71" xfId="8" applyNumberFormat="1" applyFont="1" applyFill="1" applyBorder="1" applyAlignment="1">
      <alignment horizontal="right" vertical="center" wrapText="1"/>
    </xf>
    <xf numFmtId="166" fontId="67" fillId="10" borderId="92" xfId="8" applyNumberFormat="1" applyFont="1" applyFill="1" applyBorder="1" applyAlignment="1">
      <alignment horizontal="center" vertical="center" wrapText="1"/>
    </xf>
    <xf numFmtId="0" fontId="74" fillId="10" borderId="93" xfId="0" applyFont="1" applyFill="1" applyBorder="1" applyAlignment="1">
      <alignment horizontal="center" vertical="center" wrapText="1"/>
    </xf>
    <xf numFmtId="0" fontId="74" fillId="10" borderId="86" xfId="0" applyFont="1" applyFill="1" applyBorder="1" applyAlignment="1">
      <alignment horizontal="center" vertical="center" wrapText="1"/>
    </xf>
    <xf numFmtId="166" fontId="68" fillId="10" borderId="14" xfId="8" applyNumberFormat="1" applyFont="1" applyFill="1" applyBorder="1" applyAlignment="1">
      <alignment horizontal="left" vertical="center" wrapText="1"/>
    </xf>
    <xf numFmtId="166" fontId="68" fillId="10" borderId="12" xfId="8" applyNumberFormat="1" applyFont="1" applyFill="1" applyBorder="1" applyAlignment="1">
      <alignment horizontal="left" vertical="center" wrapText="1"/>
    </xf>
    <xf numFmtId="0" fontId="0" fillId="10" borderId="12" xfId="0" applyFill="1" applyBorder="1" applyAlignment="1">
      <alignment vertical="center" wrapText="1"/>
    </xf>
    <xf numFmtId="0" fontId="0" fillId="10" borderId="50" xfId="0" applyFill="1" applyBorder="1" applyAlignment="1">
      <alignment vertical="center" wrapText="1"/>
    </xf>
    <xf numFmtId="166" fontId="68" fillId="4" borderId="12" xfId="8" applyNumberFormat="1" applyFont="1" applyFill="1" applyBorder="1" applyAlignment="1">
      <alignment horizontal="left" vertical="center" wrapText="1"/>
    </xf>
    <xf numFmtId="166" fontId="68" fillId="4" borderId="50" xfId="8" applyNumberFormat="1" applyFont="1" applyFill="1" applyBorder="1" applyAlignment="1">
      <alignment horizontal="left" vertical="center" wrapText="1"/>
    </xf>
    <xf numFmtId="166" fontId="70" fillId="4" borderId="14" xfId="8" applyNumberFormat="1" applyFont="1" applyFill="1" applyBorder="1" applyAlignment="1">
      <alignment horizontal="right" vertical="center" wrapText="1"/>
    </xf>
    <xf numFmtId="166" fontId="70" fillId="4" borderId="12" xfId="8" applyNumberFormat="1" applyFont="1" applyFill="1" applyBorder="1" applyAlignment="1">
      <alignment horizontal="right" vertical="center" wrapText="1"/>
    </xf>
    <xf numFmtId="166" fontId="70" fillId="4" borderId="50" xfId="8" applyNumberFormat="1" applyFont="1" applyFill="1" applyBorder="1" applyAlignment="1">
      <alignment horizontal="right" vertical="center" wrapText="1"/>
    </xf>
    <xf numFmtId="166" fontId="65" fillId="10" borderId="105" xfId="8" applyNumberFormat="1" applyFont="1" applyFill="1" applyBorder="1" applyAlignment="1">
      <alignment horizontal="left" vertical="center"/>
    </xf>
    <xf numFmtId="166" fontId="65" fillId="10" borderId="84" xfId="8" applyNumberFormat="1" applyFont="1" applyFill="1" applyBorder="1" applyAlignment="1">
      <alignment horizontal="left" vertical="center"/>
    </xf>
    <xf numFmtId="166" fontId="65" fillId="10" borderId="106" xfId="8" applyNumberFormat="1" applyFont="1" applyFill="1" applyBorder="1" applyAlignment="1">
      <alignment horizontal="left" vertical="center"/>
    </xf>
    <xf numFmtId="166" fontId="88" fillId="0" borderId="99" xfId="0" applyNumberFormat="1" applyFont="1" applyBorder="1" applyAlignment="1">
      <alignment horizontal="center" vertical="center"/>
    </xf>
    <xf numFmtId="166" fontId="88" fillId="0" borderId="100" xfId="0" applyNumberFormat="1" applyFont="1" applyBorder="1" applyAlignment="1">
      <alignment horizontal="center" vertical="center"/>
    </xf>
    <xf numFmtId="166" fontId="88" fillId="0" borderId="101" xfId="0" applyNumberFormat="1" applyFont="1" applyBorder="1" applyAlignment="1">
      <alignment horizontal="center" vertical="center"/>
    </xf>
    <xf numFmtId="166" fontId="65" fillId="0" borderId="112" xfId="8" applyNumberFormat="1" applyFont="1" applyBorder="1" applyAlignment="1">
      <alignment horizontal="center" vertical="center"/>
    </xf>
    <xf numFmtId="166" fontId="65" fillId="0" borderId="70" xfId="8" applyNumberFormat="1" applyFont="1" applyBorder="1" applyAlignment="1">
      <alignment horizontal="center" vertical="center"/>
    </xf>
    <xf numFmtId="166" fontId="65" fillId="0" borderId="71" xfId="8" applyNumberFormat="1" applyFont="1" applyBorder="1" applyAlignment="1">
      <alignment horizontal="center" vertical="center"/>
    </xf>
    <xf numFmtId="166" fontId="65" fillId="0" borderId="69" xfId="8" applyNumberFormat="1" applyFont="1" applyBorder="1" applyAlignment="1">
      <alignment horizontal="center" vertical="center"/>
    </xf>
    <xf numFmtId="166" fontId="65" fillId="0" borderId="113" xfId="8" applyNumberFormat="1" applyFont="1" applyBorder="1" applyAlignment="1">
      <alignment horizontal="center" vertical="center"/>
    </xf>
    <xf numFmtId="166" fontId="68" fillId="0" borderId="70" xfId="8" applyNumberFormat="1" applyFont="1" applyBorder="1" applyAlignment="1">
      <alignment horizontal="left" vertical="center" wrapText="1"/>
    </xf>
    <xf numFmtId="166" fontId="68" fillId="0" borderId="71" xfId="8" applyNumberFormat="1" applyFont="1" applyBorder="1" applyAlignment="1">
      <alignment horizontal="left" vertical="center" wrapText="1"/>
    </xf>
    <xf numFmtId="166" fontId="68" fillId="2" borderId="74" xfId="8" applyNumberFormat="1" applyFont="1" applyFill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166" fontId="88" fillId="2" borderId="110" xfId="0" applyNumberFormat="1" applyFont="1" applyFill="1" applyBorder="1" applyAlignment="1">
      <alignment horizontal="center" vertical="center"/>
    </xf>
    <xf numFmtId="166" fontId="88" fillId="2" borderId="48" xfId="0" applyNumberFormat="1" applyFont="1" applyFill="1" applyBorder="1" applyAlignment="1">
      <alignment horizontal="center" vertical="center"/>
    </xf>
    <xf numFmtId="166" fontId="88" fillId="2" borderId="119" xfId="0" applyNumberFormat="1" applyFont="1" applyFill="1" applyBorder="1" applyAlignment="1">
      <alignment horizontal="center" vertical="center"/>
    </xf>
    <xf numFmtId="166" fontId="65" fillId="10" borderId="107" xfId="8" applyNumberFormat="1" applyFont="1" applyFill="1" applyBorder="1" applyAlignment="1">
      <alignment horizontal="left" vertical="center" wrapText="1"/>
    </xf>
    <xf numFmtId="166" fontId="68" fillId="10" borderId="104" xfId="8" applyNumberFormat="1" applyFont="1" applyFill="1" applyBorder="1" applyAlignment="1">
      <alignment horizontal="left" vertical="center"/>
    </xf>
    <xf numFmtId="166" fontId="68" fillId="10" borderId="107" xfId="8" applyNumberFormat="1" applyFont="1" applyFill="1" applyBorder="1" applyAlignment="1">
      <alignment horizontal="left" vertical="center"/>
    </xf>
    <xf numFmtId="166" fontId="64" fillId="10" borderId="107" xfId="0" applyNumberFormat="1" applyFont="1" applyFill="1" applyBorder="1" applyAlignment="1">
      <alignment horizontal="right"/>
    </xf>
    <xf numFmtId="166" fontId="87" fillId="10" borderId="83" xfId="0" applyNumberFormat="1" applyFont="1" applyFill="1" applyBorder="1" applyAlignment="1">
      <alignment horizontal="left" vertical="center" wrapText="1"/>
    </xf>
    <xf numFmtId="166" fontId="87" fillId="10" borderId="84" xfId="0" applyNumberFormat="1" applyFont="1" applyFill="1" applyBorder="1" applyAlignment="1">
      <alignment horizontal="left" vertical="center" wrapText="1"/>
    </xf>
    <xf numFmtId="0" fontId="1" fillId="10" borderId="84" xfId="0" applyFont="1" applyFill="1" applyBorder="1" applyAlignment="1">
      <alignment horizontal="left" wrapText="1"/>
    </xf>
    <xf numFmtId="0" fontId="1" fillId="10" borderId="85" xfId="0" applyFont="1" applyFill="1" applyBorder="1" applyAlignment="1">
      <alignment horizontal="left" wrapText="1"/>
    </xf>
    <xf numFmtId="166" fontId="89" fillId="0" borderId="80" xfId="0" applyNumberFormat="1" applyFont="1" applyBorder="1" applyAlignment="1">
      <alignment horizontal="center"/>
    </xf>
    <xf numFmtId="166" fontId="89" fillId="0" borderId="115" xfId="0" applyNumberFormat="1" applyFont="1" applyBorder="1" applyAlignment="1">
      <alignment horizontal="center"/>
    </xf>
    <xf numFmtId="166" fontId="89" fillId="0" borderId="77" xfId="0" applyNumberFormat="1" applyFont="1" applyBorder="1" applyAlignment="1">
      <alignment horizontal="center"/>
    </xf>
    <xf numFmtId="166" fontId="89" fillId="0" borderId="116" xfId="0" applyNumberFormat="1" applyFont="1" applyBorder="1" applyAlignment="1">
      <alignment horizontal="center"/>
    </xf>
    <xf numFmtId="166" fontId="89" fillId="0" borderId="117" xfId="0" applyNumberFormat="1" applyFont="1" applyBorder="1" applyAlignment="1">
      <alignment horizontal="center"/>
    </xf>
    <xf numFmtId="166" fontId="89" fillId="0" borderId="78" xfId="0" applyNumberFormat="1" applyFont="1" applyBorder="1" applyAlignment="1">
      <alignment horizontal="center"/>
    </xf>
    <xf numFmtId="166" fontId="89" fillId="0" borderId="118" xfId="0" applyNumberFormat="1" applyFont="1" applyBorder="1" applyAlignment="1">
      <alignment horizontal="center"/>
    </xf>
    <xf numFmtId="166" fontId="65" fillId="2" borderId="99" xfId="8" applyNumberFormat="1" applyFont="1" applyFill="1" applyBorder="1" applyAlignment="1">
      <alignment horizontal="left" vertical="center"/>
    </xf>
    <xf numFmtId="166" fontId="65" fillId="2" borderId="100" xfId="8" applyNumberFormat="1" applyFont="1" applyFill="1" applyBorder="1" applyAlignment="1">
      <alignment horizontal="left" vertical="center"/>
    </xf>
    <xf numFmtId="166" fontId="70" fillId="2" borderId="100" xfId="0" applyNumberFormat="1" applyFont="1" applyFill="1" applyBorder="1" applyAlignment="1">
      <alignment horizontal="right"/>
    </xf>
    <xf numFmtId="166" fontId="87" fillId="0" borderId="67" xfId="0" applyNumberFormat="1" applyFont="1" applyBorder="1" applyAlignment="1">
      <alignment horizontal="center" vertical="center" wrapText="1"/>
    </xf>
    <xf numFmtId="166" fontId="87" fillId="0" borderId="68" xfId="0" applyNumberFormat="1" applyFont="1" applyBorder="1" applyAlignment="1">
      <alignment horizontal="center" vertical="center" wrapText="1"/>
    </xf>
    <xf numFmtId="166" fontId="87" fillId="0" borderId="73" xfId="0" applyNumberFormat="1" applyFont="1" applyBorder="1" applyAlignment="1">
      <alignment horizontal="center" vertical="center" wrapText="1"/>
    </xf>
    <xf numFmtId="166" fontId="87" fillId="0" borderId="0" xfId="0" applyNumberFormat="1" applyFont="1" applyAlignment="1">
      <alignment horizontal="center" vertical="center" wrapText="1"/>
    </xf>
    <xf numFmtId="166" fontId="68" fillId="2" borderId="100" xfId="8" applyNumberFormat="1" applyFont="1" applyFill="1" applyBorder="1" applyAlignment="1">
      <alignment horizontal="left" vertical="center"/>
    </xf>
    <xf numFmtId="166" fontId="68" fillId="2" borderId="109" xfId="8" applyNumberFormat="1" applyFont="1" applyFill="1" applyBorder="1" applyAlignment="1">
      <alignment horizontal="left" vertical="center" wrapText="1"/>
    </xf>
    <xf numFmtId="166" fontId="68" fillId="2" borderId="35" xfId="8" applyNumberFormat="1" applyFont="1" applyFill="1" applyBorder="1" applyAlignment="1">
      <alignment horizontal="left" vertical="center" wrapText="1"/>
    </xf>
    <xf numFmtId="166" fontId="68" fillId="2" borderId="88" xfId="8" applyNumberFormat="1" applyFont="1" applyFill="1" applyBorder="1" applyAlignment="1">
      <alignment horizontal="left" vertical="center" wrapText="1"/>
    </xf>
    <xf numFmtId="166" fontId="70" fillId="2" borderId="26" xfId="0" applyNumberFormat="1" applyFont="1" applyFill="1" applyBorder="1" applyAlignment="1">
      <alignment horizontal="right"/>
    </xf>
    <xf numFmtId="166" fontId="89" fillId="2" borderId="90" xfId="0" applyNumberFormat="1" applyFont="1" applyFill="1" applyBorder="1" applyAlignment="1">
      <alignment horizontal="left" vertical="center"/>
    </xf>
    <xf numFmtId="166" fontId="89" fillId="2" borderId="26" xfId="0" applyNumberFormat="1" applyFont="1" applyFill="1" applyBorder="1" applyAlignment="1">
      <alignment horizontal="left" vertical="center"/>
    </xf>
    <xf numFmtId="166" fontId="89" fillId="2" borderId="102" xfId="0" applyNumberFormat="1" applyFont="1" applyFill="1" applyBorder="1" applyAlignment="1">
      <alignment horizontal="left" vertical="center"/>
    </xf>
    <xf numFmtId="166" fontId="89" fillId="2" borderId="80" xfId="0" applyNumberFormat="1" applyFont="1" applyFill="1" applyBorder="1" applyAlignment="1">
      <alignment horizontal="left" vertical="center"/>
    </xf>
    <xf numFmtId="166" fontId="68" fillId="2" borderId="14" xfId="0" applyNumberFormat="1" applyFont="1" applyFill="1" applyBorder="1" applyAlignment="1">
      <alignment horizontal="center" vertical="center"/>
    </xf>
    <xf numFmtId="166" fontId="68" fillId="2" borderId="12" xfId="0" applyNumberFormat="1" applyFont="1" applyFill="1" applyBorder="1" applyAlignment="1">
      <alignment horizontal="center" vertical="center"/>
    </xf>
    <xf numFmtId="166" fontId="68" fillId="2" borderId="122" xfId="0" applyNumberFormat="1" applyFont="1" applyFill="1" applyBorder="1" applyAlignment="1">
      <alignment horizontal="center" vertical="center"/>
    </xf>
    <xf numFmtId="166" fontId="93" fillId="9" borderId="6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6" fontId="68" fillId="2" borderId="78" xfId="0" applyNumberFormat="1" applyFont="1" applyFill="1" applyBorder="1" applyAlignment="1">
      <alignment horizontal="center" vertical="center"/>
    </xf>
    <xf numFmtId="166" fontId="68" fillId="2" borderId="79" xfId="0" applyNumberFormat="1" applyFont="1" applyFill="1" applyBorder="1" applyAlignment="1">
      <alignment horizontal="center" vertical="center"/>
    </xf>
    <xf numFmtId="166" fontId="68" fillId="2" borderId="118" xfId="0" applyNumberFormat="1" applyFont="1" applyFill="1" applyBorder="1" applyAlignment="1">
      <alignment horizontal="center" vertical="center"/>
    </xf>
    <xf numFmtId="166" fontId="88" fillId="2" borderId="109" xfId="0" applyNumberFormat="1" applyFont="1" applyFill="1" applyBorder="1" applyAlignment="1">
      <alignment horizontal="center" vertical="center"/>
    </xf>
    <xf numFmtId="166" fontId="88" fillId="2" borderId="35" xfId="0" applyNumberFormat="1" applyFont="1" applyFill="1" applyBorder="1" applyAlignment="1">
      <alignment horizontal="center" vertical="center"/>
    </xf>
    <xf numFmtId="166" fontId="88" fillId="2" borderId="120" xfId="0" applyNumberFormat="1" applyFont="1" applyFill="1" applyBorder="1" applyAlignment="1">
      <alignment horizontal="center" vertical="center"/>
    </xf>
    <xf numFmtId="166" fontId="87" fillId="0" borderId="76" xfId="0" applyNumberFormat="1" applyFont="1" applyBorder="1" applyAlignment="1">
      <alignment horizontal="center" vertical="center" wrapText="1"/>
    </xf>
    <xf numFmtId="166" fontId="87" fillId="0" borderId="77" xfId="0" applyNumberFormat="1" applyFont="1" applyBorder="1" applyAlignment="1">
      <alignment horizontal="center" vertical="center" wrapText="1"/>
    </xf>
    <xf numFmtId="166" fontId="68" fillId="2" borderId="100" xfId="8" applyNumberFormat="1" applyFont="1" applyFill="1" applyBorder="1" applyAlignment="1">
      <alignment horizontal="left" vertical="center" wrapText="1"/>
    </xf>
    <xf numFmtId="166" fontId="68" fillId="2" borderId="121" xfId="8" applyNumberFormat="1" applyFont="1" applyFill="1" applyBorder="1" applyAlignment="1">
      <alignment horizontal="left" vertical="center" wrapText="1"/>
    </xf>
    <xf numFmtId="166" fontId="91" fillId="2" borderId="14" xfId="0" applyNumberFormat="1" applyFont="1" applyFill="1" applyBorder="1" applyAlignment="1">
      <alignment horizontal="center"/>
    </xf>
    <xf numFmtId="166" fontId="91" fillId="2" borderId="12" xfId="0" applyNumberFormat="1" applyFont="1" applyFill="1" applyBorder="1" applyAlignment="1">
      <alignment horizontal="center"/>
    </xf>
    <xf numFmtId="166" fontId="91" fillId="2" borderId="122" xfId="0" applyNumberFormat="1" applyFont="1" applyFill="1" applyBorder="1" applyAlignment="1">
      <alignment horizontal="center"/>
    </xf>
    <xf numFmtId="166" fontId="68" fillId="2" borderId="47" xfId="8" applyNumberFormat="1" applyFont="1" applyFill="1" applyBorder="1" applyAlignment="1">
      <alignment horizontal="left" vertical="center" wrapText="1"/>
    </xf>
    <xf numFmtId="166" fontId="68" fillId="2" borderId="121" xfId="8" applyNumberFormat="1" applyFont="1" applyFill="1" applyBorder="1" applyAlignment="1">
      <alignment horizontal="center" vertical="center" wrapText="1"/>
    </xf>
    <xf numFmtId="166" fontId="68" fillId="2" borderId="12" xfId="8" applyNumberFormat="1" applyFont="1" applyFill="1" applyBorder="1" applyAlignment="1">
      <alignment horizontal="center" vertical="center" wrapText="1"/>
    </xf>
    <xf numFmtId="166" fontId="68" fillId="2" borderId="122" xfId="8" applyNumberFormat="1" applyFont="1" applyFill="1" applyBorder="1" applyAlignment="1">
      <alignment horizontal="center" vertical="center" wrapText="1"/>
    </xf>
    <xf numFmtId="166" fontId="65" fillId="10" borderId="105" xfId="8" applyNumberFormat="1" applyFont="1" applyFill="1" applyBorder="1" applyAlignment="1">
      <alignment horizontal="left" vertical="center" wrapText="1"/>
    </xf>
    <xf numFmtId="166" fontId="65" fillId="10" borderId="84" xfId="8" applyNumberFormat="1" applyFont="1" applyFill="1" applyBorder="1" applyAlignment="1">
      <alignment horizontal="left" vertical="center" wrapText="1"/>
    </xf>
    <xf numFmtId="166" fontId="65" fillId="10" borderId="106" xfId="8" applyNumberFormat="1" applyFont="1" applyFill="1" applyBorder="1" applyAlignment="1">
      <alignment horizontal="left" vertical="center" wrapText="1"/>
    </xf>
    <xf numFmtId="166" fontId="123" fillId="2" borderId="67" xfId="0" applyNumberFormat="1" applyFont="1" applyFill="1" applyBorder="1" applyAlignment="1">
      <alignment horizontal="center" vertical="center" wrapText="1"/>
    </xf>
    <xf numFmtId="166" fontId="123" fillId="2" borderId="68" xfId="0" applyNumberFormat="1" applyFont="1" applyFill="1" applyBorder="1" applyAlignment="1">
      <alignment horizontal="center" vertical="center"/>
    </xf>
    <xf numFmtId="166" fontId="123" fillId="2" borderId="72" xfId="0" applyNumberFormat="1" applyFont="1" applyFill="1" applyBorder="1" applyAlignment="1">
      <alignment horizontal="center" vertical="center"/>
    </xf>
    <xf numFmtId="166" fontId="123" fillId="2" borderId="76" xfId="0" applyNumberFormat="1" applyFont="1" applyFill="1" applyBorder="1" applyAlignment="1">
      <alignment horizontal="center" vertical="center"/>
    </xf>
    <xf numFmtId="166" fontId="123" fillId="2" borderId="77" xfId="0" applyNumberFormat="1" applyFont="1" applyFill="1" applyBorder="1" applyAlignment="1">
      <alignment horizontal="center" vertical="center"/>
    </xf>
    <xf numFmtId="166" fontId="123" fillId="2" borderId="82" xfId="0" applyNumberFormat="1" applyFont="1" applyFill="1" applyBorder="1" applyAlignment="1">
      <alignment horizontal="center" vertical="center"/>
    </xf>
    <xf numFmtId="166" fontId="123" fillId="2" borderId="1" xfId="0" applyNumberFormat="1" applyFont="1" applyFill="1" applyBorder="1" applyAlignment="1">
      <alignment horizontal="center" vertical="center" wrapText="1"/>
    </xf>
    <xf numFmtId="0" fontId="123" fillId="2" borderId="2" xfId="0" applyFont="1" applyFill="1" applyBorder="1" applyAlignment="1">
      <alignment horizontal="center" vertical="center" wrapText="1"/>
    </xf>
    <xf numFmtId="0" fontId="123" fillId="2" borderId="25" xfId="0" applyFont="1" applyFill="1" applyBorder="1" applyAlignment="1">
      <alignment horizontal="center" vertical="center" wrapText="1"/>
    </xf>
    <xf numFmtId="166" fontId="125" fillId="2" borderId="1" xfId="0" applyNumberFormat="1" applyFont="1" applyFill="1" applyBorder="1" applyAlignment="1">
      <alignment horizontal="left" vertical="center"/>
    </xf>
    <xf numFmtId="166" fontId="125" fillId="2" borderId="2" xfId="0" applyNumberFormat="1" applyFont="1" applyFill="1" applyBorder="1" applyAlignment="1">
      <alignment horizontal="left" vertical="center"/>
    </xf>
    <xf numFmtId="166" fontId="125" fillId="2" borderId="25" xfId="0" applyNumberFormat="1" applyFont="1" applyFill="1" applyBorder="1" applyAlignment="1">
      <alignment horizontal="left" vertical="center"/>
    </xf>
    <xf numFmtId="0" fontId="124" fillId="2" borderId="2" xfId="0" applyFont="1" applyFill="1" applyBorder="1" applyAlignment="1">
      <alignment wrapText="1"/>
    </xf>
    <xf numFmtId="0" fontId="124" fillId="2" borderId="25" xfId="0" applyFont="1" applyFill="1" applyBorder="1" applyAlignment="1">
      <alignment wrapText="1"/>
    </xf>
    <xf numFmtId="166" fontId="123" fillId="2" borderId="68" xfId="0" applyNumberFormat="1" applyFont="1" applyFill="1" applyBorder="1" applyAlignment="1">
      <alignment horizontal="center" vertical="center" wrapText="1"/>
    </xf>
    <xf numFmtId="166" fontId="123" fillId="2" borderId="72" xfId="0" applyNumberFormat="1" applyFont="1" applyFill="1" applyBorder="1" applyAlignment="1">
      <alignment horizontal="center" vertical="center" wrapText="1"/>
    </xf>
    <xf numFmtId="166" fontId="123" fillId="2" borderId="123" xfId="0" applyNumberFormat="1" applyFont="1" applyFill="1" applyBorder="1" applyAlignment="1">
      <alignment horizontal="center" vertical="center" wrapText="1"/>
    </xf>
    <xf numFmtId="166" fontId="123" fillId="2" borderId="27" xfId="0" applyNumberFormat="1" applyFont="1" applyFill="1" applyBorder="1" applyAlignment="1">
      <alignment horizontal="center" vertical="center" wrapText="1"/>
    </xf>
    <xf numFmtId="166" fontId="123" fillId="2" borderId="124" xfId="0" applyNumberFormat="1" applyFont="1" applyFill="1" applyBorder="1" applyAlignment="1">
      <alignment horizontal="center" vertical="center" wrapText="1"/>
    </xf>
    <xf numFmtId="0" fontId="124" fillId="2" borderId="2" xfId="0" applyFont="1" applyFill="1" applyBorder="1" applyAlignment="1">
      <alignment horizontal="center" vertical="center" wrapText="1"/>
    </xf>
    <xf numFmtId="0" fontId="124" fillId="2" borderId="25" xfId="0" applyFont="1" applyFill="1" applyBorder="1" applyAlignment="1">
      <alignment horizontal="center" vertical="center" wrapText="1"/>
    </xf>
    <xf numFmtId="166" fontId="123" fillId="2" borderId="67" xfId="0" applyNumberFormat="1" applyFont="1" applyFill="1" applyBorder="1" applyAlignment="1">
      <alignment horizontal="center" vertical="center"/>
    </xf>
    <xf numFmtId="166" fontId="87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6" fontId="97" fillId="2" borderId="83" xfId="0" applyNumberFormat="1" applyFont="1" applyFill="1" applyBorder="1" applyAlignment="1">
      <alignment wrapText="1"/>
    </xf>
    <xf numFmtId="0" fontId="99" fillId="2" borderId="84" xfId="0" applyFont="1" applyFill="1" applyBorder="1" applyAlignment="1">
      <alignment wrapText="1"/>
    </xf>
    <xf numFmtId="0" fontId="99" fillId="2" borderId="85" xfId="0" applyFont="1" applyFill="1" applyBorder="1" applyAlignment="1">
      <alignment wrapText="1"/>
    </xf>
    <xf numFmtId="166" fontId="64" fillId="2" borderId="67" xfId="0" applyNumberFormat="1" applyFont="1" applyFill="1" applyBorder="1" applyAlignment="1">
      <alignment horizontal="center" vertical="center" wrapText="1"/>
    </xf>
    <xf numFmtId="166" fontId="64" fillId="2" borderId="73" xfId="0" applyNumberFormat="1" applyFont="1" applyFill="1" applyBorder="1" applyAlignment="1">
      <alignment horizontal="center" vertical="center" wrapText="1"/>
    </xf>
    <xf numFmtId="166" fontId="100" fillId="2" borderId="68" xfId="0" applyNumberFormat="1" applyFont="1" applyFill="1" applyBorder="1" applyAlignment="1">
      <alignment horizontal="center" vertical="center"/>
    </xf>
    <xf numFmtId="166" fontId="100" fillId="2" borderId="0" xfId="0" applyNumberFormat="1" applyFont="1" applyFill="1" applyAlignment="1">
      <alignment horizontal="center" vertical="center"/>
    </xf>
    <xf numFmtId="166" fontId="100" fillId="2" borderId="138" xfId="0" applyNumberFormat="1" applyFont="1" applyFill="1" applyBorder="1" applyAlignment="1">
      <alignment horizontal="center" vertical="center"/>
    </xf>
    <xf numFmtId="166" fontId="100" fillId="2" borderId="133" xfId="0" applyNumberFormat="1" applyFont="1" applyFill="1" applyBorder="1" applyAlignment="1">
      <alignment horizontal="center" vertical="center"/>
    </xf>
    <xf numFmtId="166" fontId="64" fillId="2" borderId="139" xfId="0" applyNumberFormat="1" applyFont="1" applyFill="1" applyBorder="1" applyAlignment="1">
      <alignment horizontal="center" vertical="center" wrapText="1"/>
    </xf>
    <xf numFmtId="166" fontId="64" fillId="2" borderId="68" xfId="0" applyNumberFormat="1" applyFont="1" applyFill="1" applyBorder="1" applyAlignment="1">
      <alignment horizontal="center" vertical="center" wrapText="1"/>
    </xf>
    <xf numFmtId="166" fontId="64" fillId="2" borderId="6" xfId="0" applyNumberFormat="1" applyFont="1" applyFill="1" applyBorder="1" applyAlignment="1">
      <alignment horizontal="center" vertical="center" wrapText="1"/>
    </xf>
    <xf numFmtId="166" fontId="64" fillId="2" borderId="0" xfId="0" applyNumberFormat="1" applyFont="1" applyFill="1" applyAlignment="1">
      <alignment horizontal="center" vertical="center" wrapText="1"/>
    </xf>
    <xf numFmtId="166" fontId="64" fillId="2" borderId="16" xfId="0" applyNumberFormat="1" applyFont="1" applyFill="1" applyBorder="1" applyAlignment="1">
      <alignment horizontal="center" vertical="center" wrapText="1"/>
    </xf>
    <xf numFmtId="166" fontId="64" fillId="2" borderId="27" xfId="0" applyNumberFormat="1" applyFont="1" applyFill="1" applyBorder="1" applyAlignment="1">
      <alignment horizontal="center" vertical="center" wrapText="1"/>
    </xf>
    <xf numFmtId="166" fontId="64" fillId="2" borderId="1" xfId="0" applyNumberFormat="1" applyFont="1" applyFill="1" applyBorder="1" applyAlignment="1">
      <alignment horizontal="center" vertical="center" wrapText="1"/>
    </xf>
    <xf numFmtId="166" fontId="64" fillId="2" borderId="2" xfId="0" applyNumberFormat="1" applyFont="1" applyFill="1" applyBorder="1" applyAlignment="1">
      <alignment horizontal="center" vertical="center" wrapText="1"/>
    </xf>
    <xf numFmtId="166" fontId="64" fillId="2" borderId="39" xfId="0" applyNumberFormat="1" applyFont="1" applyFill="1" applyBorder="1" applyAlignment="1">
      <alignment horizontal="center" vertical="center" wrapText="1"/>
    </xf>
    <xf numFmtId="166" fontId="64" fillId="2" borderId="38" xfId="0" applyNumberFormat="1" applyFont="1" applyFill="1" applyBorder="1" applyAlignment="1">
      <alignment horizontal="center" vertical="center" wrapText="1"/>
    </xf>
    <xf numFmtId="166" fontId="101" fillId="2" borderId="39" xfId="0" applyNumberFormat="1" applyFont="1" applyFill="1" applyBorder="1" applyAlignment="1">
      <alignment horizontal="center" wrapText="1"/>
    </xf>
    <xf numFmtId="166" fontId="101" fillId="2" borderId="38" xfId="0" applyNumberFormat="1" applyFont="1" applyFill="1" applyBorder="1" applyAlignment="1">
      <alignment horizontal="center"/>
    </xf>
    <xf numFmtId="166" fontId="64" fillId="2" borderId="1" xfId="0" applyNumberFormat="1" applyFont="1" applyFill="1" applyBorder="1" applyAlignment="1">
      <alignment horizontal="center"/>
    </xf>
    <xf numFmtId="166" fontId="64" fillId="2" borderId="2" xfId="0" applyNumberFormat="1" applyFont="1" applyFill="1" applyBorder="1" applyAlignment="1">
      <alignment horizontal="center"/>
    </xf>
    <xf numFmtId="166" fontId="104" fillId="2" borderId="83" xfId="0" applyNumberFormat="1" applyFont="1" applyFill="1" applyBorder="1" applyAlignment="1">
      <alignment wrapText="1"/>
    </xf>
    <xf numFmtId="0" fontId="105" fillId="2" borderId="84" xfId="0" applyFont="1" applyFill="1" applyBorder="1" applyAlignment="1">
      <alignment wrapText="1"/>
    </xf>
    <xf numFmtId="0" fontId="105" fillId="2" borderId="85" xfId="0" applyFont="1" applyFill="1" applyBorder="1" applyAlignment="1">
      <alignment wrapText="1"/>
    </xf>
    <xf numFmtId="166" fontId="66" fillId="2" borderId="39" xfId="0" applyNumberFormat="1" applyFont="1" applyFill="1" applyBorder="1" applyAlignment="1">
      <alignment horizontal="center" vertical="center" wrapText="1"/>
    </xf>
    <xf numFmtId="166" fontId="66" fillId="2" borderId="38" xfId="0" applyNumberFormat="1" applyFont="1" applyFill="1" applyBorder="1" applyAlignment="1">
      <alignment horizontal="center" vertical="center" wrapText="1"/>
    </xf>
    <xf numFmtId="166" fontId="66" fillId="2" borderId="27" xfId="0" applyNumberFormat="1" applyFont="1" applyFill="1" applyBorder="1" applyAlignment="1">
      <alignment horizontal="center" vertical="center" wrapText="1"/>
    </xf>
    <xf numFmtId="166" fontId="66" fillId="2" borderId="148" xfId="0" applyNumberFormat="1" applyFont="1" applyFill="1" applyBorder="1" applyAlignment="1">
      <alignment horizontal="center" vertical="center" wrapText="1"/>
    </xf>
    <xf numFmtId="166" fontId="66" fillId="2" borderId="149" xfId="0" applyNumberFormat="1" applyFont="1" applyFill="1" applyBorder="1" applyAlignment="1">
      <alignment horizontal="center" vertical="center" wrapText="1"/>
    </xf>
    <xf numFmtId="166" fontId="66" fillId="2" borderId="150" xfId="0" applyNumberFormat="1" applyFont="1" applyFill="1" applyBorder="1" applyAlignment="1">
      <alignment horizontal="center" vertical="center" wrapText="1"/>
    </xf>
    <xf numFmtId="166" fontId="66" fillId="2" borderId="151" xfId="0" applyNumberFormat="1" applyFont="1" applyFill="1" applyBorder="1" applyAlignment="1">
      <alignment horizontal="center" vertical="center" wrapText="1"/>
    </xf>
    <xf numFmtId="166" fontId="66" fillId="2" borderId="16" xfId="0" applyNumberFormat="1" applyFont="1" applyFill="1" applyBorder="1" applyAlignment="1">
      <alignment horizontal="center" vertical="center" wrapText="1"/>
    </xf>
    <xf numFmtId="166" fontId="66" fillId="2" borderId="1" xfId="0" applyNumberFormat="1" applyFont="1" applyFill="1" applyBorder="1" applyAlignment="1">
      <alignment horizontal="center" vertical="center" wrapText="1"/>
    </xf>
    <xf numFmtId="166" fontId="66" fillId="2" borderId="2" xfId="0" applyNumberFormat="1" applyFont="1" applyFill="1" applyBorder="1" applyAlignment="1">
      <alignment horizontal="center" vertical="center" wrapText="1"/>
    </xf>
    <xf numFmtId="166" fontId="64" fillId="2" borderId="123" xfId="0" applyNumberFormat="1" applyFont="1" applyFill="1" applyBorder="1" applyAlignment="1">
      <alignment horizontal="center" vertical="center" wrapText="1"/>
    </xf>
    <xf numFmtId="166" fontId="106" fillId="2" borderId="138" xfId="0" applyNumberFormat="1" applyFont="1" applyFill="1" applyBorder="1" applyAlignment="1">
      <alignment horizontal="center" vertical="center" wrapText="1"/>
    </xf>
    <xf numFmtId="166" fontId="106" fillId="2" borderId="133" xfId="0" applyNumberFormat="1" applyFont="1" applyFill="1" applyBorder="1" applyAlignment="1">
      <alignment horizontal="center" vertical="center" wrapText="1"/>
    </xf>
    <xf numFmtId="166" fontId="106" fillId="2" borderId="139" xfId="0" applyNumberFormat="1" applyFont="1" applyFill="1" applyBorder="1" applyAlignment="1">
      <alignment horizontal="center" vertical="center" wrapText="1"/>
    </xf>
    <xf numFmtId="166" fontId="106" fillId="2" borderId="68" xfId="0" applyNumberFormat="1" applyFont="1" applyFill="1" applyBorder="1" applyAlignment="1">
      <alignment horizontal="center" vertical="center" wrapText="1"/>
    </xf>
    <xf numFmtId="166" fontId="66" fillId="2" borderId="0" xfId="0" applyNumberFormat="1" applyFont="1" applyFill="1" applyAlignment="1">
      <alignment horizontal="center" vertical="center" wrapText="1"/>
    </xf>
  </cellXfs>
  <cellStyles count="9">
    <cellStyle name="Millares" xfId="1" builtinId="3"/>
    <cellStyle name="Millares [0]" xfId="2" builtinId="6"/>
    <cellStyle name="Millares 3" xfId="5" xr:uid="{A769DF03-E87D-1541-8092-16639AAA271F}"/>
    <cellStyle name="Moneda" xfId="7" builtinId="4"/>
    <cellStyle name="Moneda [0]" xfId="3" builtinId="7"/>
    <cellStyle name="Normal" xfId="0" builtinId="0"/>
    <cellStyle name="Normal 2 2" xfId="8" xr:uid="{344CD9E3-15AA-0F43-8FE8-542858550AB3}"/>
    <cellStyle name="Normal 2 3" xfId="6" xr:uid="{2BBAE496-33CC-204C-BE8E-36353327DE80}"/>
    <cellStyle name="Porcentaje" xfId="4" builtinId="5"/>
  </cellStyles>
  <dxfs count="0"/>
  <tableStyles count="0" defaultTableStyle="TableStyleMedium2" defaultPivotStyle="PivotStyleLight16"/>
  <colors>
    <mruColors>
      <color rgb="FFFF9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53954</xdr:colOff>
      <xdr:row>2</xdr:row>
      <xdr:rowOff>70972</xdr:rowOff>
    </xdr:from>
    <xdr:to>
      <xdr:col>17</xdr:col>
      <xdr:colOff>363237</xdr:colOff>
      <xdr:row>33</xdr:row>
      <xdr:rowOff>923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544477-C074-18CC-FC91-68FDDB878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719" y="369796"/>
          <a:ext cx="7772400" cy="4561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16192</xdr:colOff>
      <xdr:row>111</xdr:row>
      <xdr:rowOff>154781</xdr:rowOff>
    </xdr:from>
    <xdr:to>
      <xdr:col>30</xdr:col>
      <xdr:colOff>392905</xdr:colOff>
      <xdr:row>111</xdr:row>
      <xdr:rowOff>154781</xdr:rowOff>
    </xdr:to>
    <xdr:sp macro="" textlink="">
      <xdr:nvSpPr>
        <xdr:cNvPr id="4" name="Texto 156">
          <a:extLst>
            <a:ext uri="{FF2B5EF4-FFF2-40B4-BE49-F238E27FC236}">
              <a16:creationId xmlns:a16="http://schemas.microsoft.com/office/drawing/2014/main" id="{FA92D5D1-2E99-7B4B-AB24-EBDD288B2CD0}"/>
            </a:ext>
          </a:extLst>
        </xdr:cNvPr>
        <xdr:cNvSpPr txBox="1">
          <a:spLocks noChangeArrowheads="1"/>
        </xdr:cNvSpPr>
      </xdr:nvSpPr>
      <xdr:spPr bwMode="auto">
        <a:xfrm>
          <a:off x="17021492" y="40502681"/>
          <a:ext cx="376713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8281</xdr:colOff>
      <xdr:row>145</xdr:row>
      <xdr:rowOff>82826</xdr:rowOff>
    </xdr:from>
    <xdr:to>
      <xdr:col>10</xdr:col>
      <xdr:colOff>3609</xdr:colOff>
      <xdr:row>146</xdr:row>
      <xdr:rowOff>105266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360F05-E8CA-7340-90DE-28784461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181" y="51784526"/>
          <a:ext cx="1214528" cy="314540"/>
        </a:xfrm>
        <a:prstGeom prst="rect">
          <a:avLst/>
        </a:prstGeom>
      </xdr:spPr>
    </xdr:pic>
    <xdr:clientData/>
  </xdr:twoCellAnchor>
  <xdr:twoCellAnchor>
    <xdr:from>
      <xdr:col>30</xdr:col>
      <xdr:colOff>16192</xdr:colOff>
      <xdr:row>111</xdr:row>
      <xdr:rowOff>154781</xdr:rowOff>
    </xdr:from>
    <xdr:to>
      <xdr:col>30</xdr:col>
      <xdr:colOff>392905</xdr:colOff>
      <xdr:row>111</xdr:row>
      <xdr:rowOff>154781</xdr:rowOff>
    </xdr:to>
    <xdr:sp macro="" textlink="">
      <xdr:nvSpPr>
        <xdr:cNvPr id="6" name="Texto 156">
          <a:extLst>
            <a:ext uri="{FF2B5EF4-FFF2-40B4-BE49-F238E27FC236}">
              <a16:creationId xmlns:a16="http://schemas.microsoft.com/office/drawing/2014/main" id="{E8B0372E-51FA-024F-B0AE-97F5824D8CB0}"/>
            </a:ext>
          </a:extLst>
        </xdr:cNvPr>
        <xdr:cNvSpPr txBox="1">
          <a:spLocks noChangeArrowheads="1"/>
        </xdr:cNvSpPr>
      </xdr:nvSpPr>
      <xdr:spPr bwMode="auto">
        <a:xfrm>
          <a:off x="17021492" y="40502681"/>
          <a:ext cx="376713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8281</xdr:colOff>
      <xdr:row>145</xdr:row>
      <xdr:rowOff>82826</xdr:rowOff>
    </xdr:from>
    <xdr:to>
      <xdr:col>11</xdr:col>
      <xdr:colOff>3609</xdr:colOff>
      <xdr:row>146</xdr:row>
      <xdr:rowOff>117966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6B2348-0997-3845-831D-85A4581C4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5181" y="51784526"/>
          <a:ext cx="1214528" cy="314540"/>
        </a:xfrm>
        <a:prstGeom prst="rect">
          <a:avLst/>
        </a:prstGeom>
      </xdr:spPr>
    </xdr:pic>
    <xdr:clientData/>
  </xdr:twoCellAnchor>
  <xdr:twoCellAnchor editAs="oneCell">
    <xdr:from>
      <xdr:col>29</xdr:col>
      <xdr:colOff>995891</xdr:colOff>
      <xdr:row>45</xdr:row>
      <xdr:rowOff>189138</xdr:rowOff>
    </xdr:from>
    <xdr:to>
      <xdr:col>38</xdr:col>
      <xdr:colOff>587375</xdr:colOff>
      <xdr:row>59</xdr:row>
      <xdr:rowOff>285540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BEA976-E0C1-F82D-BF18-1DF6A228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46891" y="13047888"/>
          <a:ext cx="8195734" cy="409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escargas/004.%20Ejercicio%20N&#176;%201%20ex%2014%20A%20+%2014%20D%20N&#176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Libros 2019"/>
      <sheetName val="Libro Diario 2019"/>
      <sheetName val="BCE 2019"/>
      <sheetName val="RLI AT 2020"/>
      <sheetName val="CPT AT 2020"/>
      <sheetName val="RRE AT 2020"/>
      <sheetName val="CM 2020"/>
      <sheetName val="Libros 2020"/>
      <sheetName val="F1887"/>
      <sheetName val="Libro Diario 2020"/>
      <sheetName val="BCE 2020"/>
      <sheetName val="Libro Caja Formato"/>
      <sheetName val="Libro Caja "/>
      <sheetName val="R6"/>
      <sheetName val="BI (c)"/>
      <sheetName val="BI (s) "/>
      <sheetName val="R17"/>
      <sheetName val="CPTs AT 2021"/>
      <sheetName val="R19"/>
      <sheetName val="RRE AT2021"/>
      <sheetName val="Cert. 70 "/>
      <sheetName val="R18"/>
      <sheetName val="R20"/>
      <sheetName val="R21"/>
      <sheetName val="F1948"/>
      <sheetName val="F22 Socio"/>
      <sheetName val="F22 Empresa "/>
      <sheetName val="Tabla IGC"/>
      <sheetName val="CM 2021"/>
      <sheetName val="Libros 2021"/>
      <sheetName val="Libro Diario 2021"/>
      <sheetName val="Libro Caja  2021"/>
      <sheetName val="BCE 2021"/>
      <sheetName val="R6."/>
      <sheetName val="BI (c) AT2022"/>
      <sheetName val="BI (s)  AT2022"/>
      <sheetName val="R17."/>
      <sheetName val="CPTs AT2022"/>
      <sheetName val="R19."/>
      <sheetName val="RRE AT2022"/>
      <sheetName val="R18."/>
      <sheetName val="R20."/>
      <sheetName val="R21."/>
      <sheetName val="F1948 AT2022"/>
      <sheetName val="F22 SOCIO."/>
      <sheetName val="F22 EMPRESA."/>
      <sheetName val="Tabla IGC AT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0">
          <cell r="F30">
            <v>0</v>
          </cell>
          <cell r="H30">
            <v>0</v>
          </cell>
          <cell r="I30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1">
          <cell r="M31" t="str">
            <v>ACTIVO FIJO (PAGADO)</v>
          </cell>
        </row>
        <row r="32">
          <cell r="M32" t="str">
            <v>EXISTENCIAS ( PAGADOS)</v>
          </cell>
        </row>
      </sheetData>
      <sheetData sheetId="31" refreshError="1">
        <row r="102">
          <cell r="D102" t="str">
            <v>Bonos "Alivio Pymes"</v>
          </cell>
        </row>
      </sheetData>
      <sheetData sheetId="32" refreshError="1"/>
      <sheetData sheetId="33" refreshError="1">
        <row r="24">
          <cell r="A24" t="str">
            <v>VENTAS</v>
          </cell>
        </row>
        <row r="25">
          <cell r="A25" t="str">
            <v>BONOS LEY 21.354</v>
          </cell>
        </row>
        <row r="28">
          <cell r="A28" t="str">
            <v>GASTOS DEL GIRO</v>
          </cell>
        </row>
        <row r="30">
          <cell r="A30" t="str">
            <v>SUELDOS</v>
          </cell>
        </row>
        <row r="31">
          <cell r="A31" t="str">
            <v>MULTA FISCAL</v>
          </cell>
        </row>
        <row r="34">
          <cell r="A34" t="str">
            <v>DEPRECIACION</v>
          </cell>
        </row>
        <row r="35">
          <cell r="A35" t="str">
            <v>REAJUSTE ART. 72</v>
          </cell>
        </row>
        <row r="36">
          <cell r="A36" t="str">
            <v>IMPUESTO DE PRIMERA</v>
          </cell>
        </row>
      </sheetData>
      <sheetData sheetId="34" refreshError="1"/>
      <sheetData sheetId="35" refreshError="1">
        <row r="10">
          <cell r="A10" t="str">
            <v>MULTA FISCAL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57B7-33B0-A443-92EB-2D12E0CBAC13}">
  <sheetPr>
    <tabColor theme="5" tint="0.59999389629810485"/>
  </sheetPr>
  <dimension ref="A1:K38"/>
  <sheetViews>
    <sheetView topLeftCell="A4" zoomScale="130" zoomScaleNormal="130" workbookViewId="0">
      <selection activeCell="A3" sqref="A3"/>
    </sheetView>
  </sheetViews>
  <sheetFormatPr baseColWidth="10" defaultRowHeight="16" x14ac:dyDescent="0.2"/>
  <cols>
    <col min="1" max="1" width="25.83203125" bestFit="1" customWidth="1"/>
    <col min="2" max="2" width="12.5" bestFit="1" customWidth="1"/>
    <col min="3" max="3" width="13.5" customWidth="1"/>
    <col min="4" max="4" width="14.1640625" customWidth="1"/>
    <col min="5" max="5" width="11.5" customWidth="1"/>
    <col min="6" max="7" width="12.33203125" customWidth="1"/>
    <col min="8" max="8" width="11.5" customWidth="1"/>
    <col min="9" max="9" width="12" customWidth="1"/>
  </cols>
  <sheetData>
    <row r="1" spans="1:9" x14ac:dyDescent="0.2">
      <c r="A1" s="4" t="s">
        <v>476</v>
      </c>
      <c r="B1" s="5"/>
      <c r="C1" s="5"/>
      <c r="D1" s="5"/>
      <c r="E1" s="5"/>
      <c r="F1" s="5"/>
      <c r="G1" s="5"/>
      <c r="H1" s="5"/>
      <c r="I1" s="6"/>
    </row>
    <row r="2" spans="1:9" x14ac:dyDescent="0.2">
      <c r="A2" s="7" t="s">
        <v>534</v>
      </c>
      <c r="B2" s="2"/>
      <c r="C2" s="2"/>
      <c r="D2" s="2"/>
      <c r="E2" s="2"/>
      <c r="F2" s="2"/>
      <c r="G2" s="2"/>
      <c r="H2" s="2"/>
      <c r="I2" s="8"/>
    </row>
    <row r="3" spans="1:9" x14ac:dyDescent="0.2">
      <c r="A3" s="7" t="s">
        <v>478</v>
      </c>
      <c r="B3" s="2"/>
      <c r="C3" s="2"/>
      <c r="D3" s="2"/>
      <c r="E3" s="2"/>
      <c r="F3" s="2"/>
      <c r="G3" s="2"/>
      <c r="H3" s="2"/>
      <c r="I3" s="8"/>
    </row>
    <row r="4" spans="1:9" x14ac:dyDescent="0.2">
      <c r="A4" s="7" t="s">
        <v>477</v>
      </c>
      <c r="B4" s="2"/>
      <c r="C4" s="2"/>
      <c r="D4" s="2"/>
      <c r="E4" s="2"/>
      <c r="F4" s="2"/>
      <c r="G4" s="2"/>
      <c r="H4" s="2"/>
      <c r="I4" s="8"/>
    </row>
    <row r="5" spans="1:9" x14ac:dyDescent="0.2">
      <c r="A5" s="7"/>
      <c r="B5" s="2"/>
      <c r="C5" s="2"/>
      <c r="D5" s="2"/>
      <c r="E5" s="26" t="s">
        <v>136</v>
      </c>
      <c r="F5" s="2"/>
      <c r="G5" s="2"/>
      <c r="H5" s="2"/>
      <c r="I5" s="8"/>
    </row>
    <row r="6" spans="1:9" x14ac:dyDescent="0.2">
      <c r="A6" s="7"/>
      <c r="B6" s="2"/>
      <c r="C6" s="2"/>
      <c r="D6" s="2"/>
      <c r="E6" s="26" t="s">
        <v>137</v>
      </c>
      <c r="F6" s="2"/>
      <c r="G6" s="2"/>
      <c r="H6" s="2"/>
      <c r="I6" s="8"/>
    </row>
    <row r="7" spans="1:9" ht="17" thickBot="1" x14ac:dyDescent="0.25">
      <c r="A7" s="7"/>
      <c r="B7" s="2"/>
      <c r="C7" s="2"/>
      <c r="D7" s="2"/>
      <c r="E7" s="2"/>
      <c r="F7" s="2"/>
      <c r="G7" s="2"/>
      <c r="H7" s="2"/>
      <c r="I7" s="8"/>
    </row>
    <row r="8" spans="1:9" ht="17" thickBot="1" x14ac:dyDescent="0.25">
      <c r="A8" s="21"/>
      <c r="B8" s="23" t="s">
        <v>138</v>
      </c>
      <c r="C8" s="24"/>
      <c r="D8" s="23" t="s">
        <v>139</v>
      </c>
      <c r="E8" s="24"/>
      <c r="F8" s="23" t="s">
        <v>140</v>
      </c>
      <c r="G8" s="24"/>
      <c r="H8" s="23" t="s">
        <v>141</v>
      </c>
      <c r="I8" s="24"/>
    </row>
    <row r="9" spans="1:9" ht="17" thickBot="1" x14ac:dyDescent="0.25">
      <c r="A9" s="22" t="s">
        <v>142</v>
      </c>
      <c r="B9" s="25" t="s">
        <v>143</v>
      </c>
      <c r="C9" s="25" t="s">
        <v>144</v>
      </c>
      <c r="D9" s="25" t="s">
        <v>145</v>
      </c>
      <c r="E9" s="25" t="s">
        <v>146</v>
      </c>
      <c r="F9" s="25" t="s">
        <v>147</v>
      </c>
      <c r="G9" s="25" t="s">
        <v>148</v>
      </c>
      <c r="H9" s="25" t="s">
        <v>149</v>
      </c>
      <c r="I9" s="25" t="s">
        <v>150</v>
      </c>
    </row>
    <row r="10" spans="1:9" x14ac:dyDescent="0.2">
      <c r="A10" s="12" t="s">
        <v>151</v>
      </c>
      <c r="B10" s="13">
        <v>73893465</v>
      </c>
      <c r="C10" s="13">
        <v>69925987</v>
      </c>
      <c r="D10" s="13">
        <f>B10-C10</f>
        <v>3967478</v>
      </c>
      <c r="E10" s="13"/>
      <c r="F10" s="13">
        <f>D10</f>
        <v>3967478</v>
      </c>
      <c r="G10" s="13"/>
      <c r="H10" s="13"/>
      <c r="I10" s="14"/>
    </row>
    <row r="11" spans="1:9" x14ac:dyDescent="0.2">
      <c r="A11" s="9" t="s">
        <v>152</v>
      </c>
      <c r="B11" s="10">
        <v>29576246</v>
      </c>
      <c r="C11" s="10">
        <v>29576246</v>
      </c>
      <c r="D11" s="10"/>
      <c r="E11" s="10"/>
      <c r="F11" s="10"/>
      <c r="G11" s="10"/>
      <c r="H11" s="10"/>
      <c r="I11" s="11"/>
    </row>
    <row r="12" spans="1:9" x14ac:dyDescent="0.2">
      <c r="A12" s="9" t="s">
        <v>153</v>
      </c>
      <c r="B12" s="10">
        <v>2010187</v>
      </c>
      <c r="C12" s="10">
        <v>141384</v>
      </c>
      <c r="D12" s="10">
        <f>B12-C12</f>
        <v>1868803</v>
      </c>
      <c r="E12" s="10"/>
      <c r="F12" s="10">
        <f>D12</f>
        <v>1868803</v>
      </c>
      <c r="G12" s="10"/>
      <c r="H12" s="10"/>
      <c r="I12" s="11"/>
    </row>
    <row r="13" spans="1:9" x14ac:dyDescent="0.2">
      <c r="A13" s="9" t="s">
        <v>173</v>
      </c>
      <c r="B13" s="10">
        <v>2000000</v>
      </c>
      <c r="C13" s="10">
        <v>200000</v>
      </c>
      <c r="D13" s="10">
        <f>B13-C13</f>
        <v>1800000</v>
      </c>
      <c r="E13" s="10"/>
      <c r="F13" s="10">
        <f>D13</f>
        <v>1800000</v>
      </c>
      <c r="G13" s="10"/>
      <c r="H13" s="10"/>
      <c r="I13" s="11"/>
    </row>
    <row r="14" spans="1:9" x14ac:dyDescent="0.2">
      <c r="A14" s="9" t="s">
        <v>52</v>
      </c>
      <c r="B14" s="10">
        <v>11380000</v>
      </c>
      <c r="C14" s="10">
        <v>3042724</v>
      </c>
      <c r="D14" s="10">
        <f>B14-C14</f>
        <v>8337276</v>
      </c>
      <c r="E14" s="10"/>
      <c r="F14" s="10">
        <f>D14</f>
        <v>8337276</v>
      </c>
      <c r="G14" s="10"/>
      <c r="H14" s="10"/>
      <c r="I14" s="11"/>
    </row>
    <row r="15" spans="1:9" x14ac:dyDescent="0.2">
      <c r="A15" s="9" t="s">
        <v>154</v>
      </c>
      <c r="B15" s="10">
        <v>473924</v>
      </c>
      <c r="C15" s="10">
        <v>473924</v>
      </c>
      <c r="D15" s="10"/>
      <c r="E15" s="10"/>
      <c r="F15" s="10"/>
      <c r="G15" s="10"/>
      <c r="H15" s="10"/>
      <c r="I15" s="11"/>
    </row>
    <row r="16" spans="1:9" x14ac:dyDescent="0.2">
      <c r="A16" s="9" t="s">
        <v>155</v>
      </c>
      <c r="B16" s="10">
        <v>9802592</v>
      </c>
      <c r="C16" s="10">
        <v>10543233</v>
      </c>
      <c r="D16" s="10"/>
      <c r="E16" s="10">
        <v>740641</v>
      </c>
      <c r="F16" s="10"/>
      <c r="G16" s="10">
        <v>740641</v>
      </c>
      <c r="H16" s="10"/>
      <c r="I16" s="11"/>
    </row>
    <row r="17" spans="1:11" x14ac:dyDescent="0.2">
      <c r="A17" s="9" t="s">
        <v>156</v>
      </c>
      <c r="B17" s="10">
        <v>27594</v>
      </c>
      <c r="C17" s="10">
        <v>31478</v>
      </c>
      <c r="D17" s="10"/>
      <c r="E17" s="10">
        <v>3884</v>
      </c>
      <c r="F17" s="10"/>
      <c r="G17" s="10">
        <v>3884</v>
      </c>
      <c r="H17" s="10"/>
      <c r="I17" s="11"/>
    </row>
    <row r="18" spans="1:11" x14ac:dyDescent="0.2">
      <c r="A18" s="9" t="s">
        <v>157</v>
      </c>
      <c r="B18" s="10">
        <v>843323</v>
      </c>
      <c r="C18" s="10">
        <v>948072</v>
      </c>
      <c r="D18" s="10"/>
      <c r="E18" s="10">
        <v>104749</v>
      </c>
      <c r="F18" s="10"/>
      <c r="G18" s="10">
        <v>104749</v>
      </c>
      <c r="H18" s="10"/>
      <c r="I18" s="11"/>
    </row>
    <row r="19" spans="1:11" x14ac:dyDescent="0.2">
      <c r="A19" s="9" t="s">
        <v>158</v>
      </c>
      <c r="B19" s="10"/>
      <c r="C19" s="10">
        <v>425100</v>
      </c>
      <c r="D19" s="10"/>
      <c r="E19" s="10">
        <v>425100</v>
      </c>
      <c r="F19" s="10"/>
      <c r="G19" s="10">
        <v>425100</v>
      </c>
      <c r="H19" s="10"/>
      <c r="I19" s="11"/>
    </row>
    <row r="20" spans="1:11" x14ac:dyDescent="0.2">
      <c r="A20" s="9" t="s">
        <v>159</v>
      </c>
      <c r="B20" s="10"/>
      <c r="C20" s="10">
        <v>1500000</v>
      </c>
      <c r="D20" s="10"/>
      <c r="E20" s="10">
        <v>1500000</v>
      </c>
      <c r="F20" s="10"/>
      <c r="G20" s="10">
        <v>1500000</v>
      </c>
      <c r="H20" s="10"/>
      <c r="I20" s="11"/>
    </row>
    <row r="21" spans="1:11" x14ac:dyDescent="0.2">
      <c r="A21" s="9" t="s">
        <v>160</v>
      </c>
      <c r="B21" s="10">
        <v>3042724</v>
      </c>
      <c r="C21" s="10">
        <v>3042724</v>
      </c>
      <c r="D21" s="10"/>
      <c r="E21" s="10"/>
      <c r="F21" s="10"/>
      <c r="G21" s="10"/>
      <c r="H21" s="10"/>
      <c r="I21" s="11"/>
    </row>
    <row r="22" spans="1:11" x14ac:dyDescent="0.2">
      <c r="A22" s="9" t="s">
        <v>161</v>
      </c>
      <c r="B22" s="10"/>
      <c r="C22" s="10">
        <v>61884895</v>
      </c>
      <c r="D22" s="10"/>
      <c r="E22" s="10">
        <f>C22</f>
        <v>61884895</v>
      </c>
      <c r="F22" s="10"/>
      <c r="G22" s="10"/>
      <c r="H22" s="10"/>
      <c r="I22" s="11">
        <f>E22</f>
        <v>61884895</v>
      </c>
      <c r="K22" s="27"/>
    </row>
    <row r="23" spans="1:11" x14ac:dyDescent="0.2">
      <c r="A23" s="9" t="s">
        <v>162</v>
      </c>
      <c r="B23" s="10">
        <v>29576246</v>
      </c>
      <c r="C23" s="10"/>
      <c r="D23" s="10">
        <v>29576246</v>
      </c>
      <c r="E23" s="10"/>
      <c r="F23" s="10"/>
      <c r="G23" s="10"/>
      <c r="H23" s="10">
        <v>29576246</v>
      </c>
      <c r="I23" s="11"/>
    </row>
    <row r="24" spans="1:11" x14ac:dyDescent="0.2">
      <c r="A24" s="9" t="s">
        <v>163</v>
      </c>
      <c r="B24" s="10">
        <v>18003489</v>
      </c>
      <c r="C24" s="10"/>
      <c r="D24" s="10">
        <v>18003489</v>
      </c>
      <c r="E24" s="10"/>
      <c r="F24" s="10"/>
      <c r="G24" s="10"/>
      <c r="H24" s="10">
        <v>18003489</v>
      </c>
      <c r="I24" s="11"/>
    </row>
    <row r="25" spans="1:11" x14ac:dyDescent="0.2">
      <c r="A25" s="9" t="s">
        <v>174</v>
      </c>
      <c r="B25" s="10">
        <v>200000</v>
      </c>
      <c r="C25" s="10"/>
      <c r="D25" s="10">
        <f>B25</f>
        <v>200000</v>
      </c>
      <c r="E25" s="10"/>
      <c r="F25" s="10"/>
      <c r="G25" s="10"/>
      <c r="H25" s="10">
        <f>D25</f>
        <v>200000</v>
      </c>
      <c r="I25" s="11"/>
    </row>
    <row r="26" spans="1:11" x14ac:dyDescent="0.2">
      <c r="A26" s="9" t="s">
        <v>164</v>
      </c>
      <c r="B26" s="10">
        <v>367226</v>
      </c>
      <c r="C26" s="10"/>
      <c r="D26" s="10">
        <v>367226</v>
      </c>
      <c r="E26" s="10"/>
      <c r="F26" s="10"/>
      <c r="G26" s="10"/>
      <c r="H26" s="10">
        <v>367226</v>
      </c>
      <c r="I26" s="11"/>
    </row>
    <row r="27" spans="1:11" x14ac:dyDescent="0.2">
      <c r="A27" s="9" t="s">
        <v>18</v>
      </c>
      <c r="B27" s="10">
        <v>208694</v>
      </c>
      <c r="C27" s="10"/>
      <c r="D27" s="10">
        <v>208694</v>
      </c>
      <c r="E27" s="10"/>
      <c r="F27" s="10"/>
      <c r="G27" s="10"/>
      <c r="H27" s="10">
        <v>208694</v>
      </c>
      <c r="I27" s="11"/>
    </row>
    <row r="28" spans="1:11" x14ac:dyDescent="0.2">
      <c r="A28" s="9" t="s">
        <v>165</v>
      </c>
      <c r="B28" s="10">
        <v>351602</v>
      </c>
      <c r="C28" s="10"/>
      <c r="D28" s="10">
        <v>351602</v>
      </c>
      <c r="E28" s="10"/>
      <c r="F28" s="10"/>
      <c r="G28" s="10"/>
      <c r="H28" s="10">
        <v>351602</v>
      </c>
      <c r="I28" s="11"/>
    </row>
    <row r="29" spans="1:11" ht="17" thickBot="1" x14ac:dyDescent="0.25">
      <c r="A29" s="9" t="s">
        <v>166</v>
      </c>
      <c r="B29" s="10"/>
      <c r="C29" s="10">
        <v>21545</v>
      </c>
      <c r="D29" s="10"/>
      <c r="E29" s="10">
        <v>21545</v>
      </c>
      <c r="F29" s="10"/>
      <c r="G29" s="10"/>
      <c r="H29" s="10"/>
      <c r="I29" s="11">
        <v>21545</v>
      </c>
    </row>
    <row r="30" spans="1:11" x14ac:dyDescent="0.2">
      <c r="A30" s="12" t="s">
        <v>121</v>
      </c>
      <c r="B30" s="13">
        <f t="shared" ref="B30:I30" si="0">SUM(B10:B29)</f>
        <v>181757312</v>
      </c>
      <c r="C30" s="13">
        <f t="shared" si="0"/>
        <v>181757312</v>
      </c>
      <c r="D30" s="13">
        <f t="shared" si="0"/>
        <v>64680814</v>
      </c>
      <c r="E30" s="13">
        <f t="shared" si="0"/>
        <v>64680814</v>
      </c>
      <c r="F30" s="13">
        <f t="shared" si="0"/>
        <v>15973557</v>
      </c>
      <c r="G30" s="13">
        <f t="shared" si="0"/>
        <v>2774374</v>
      </c>
      <c r="H30" s="13">
        <f t="shared" si="0"/>
        <v>48707257</v>
      </c>
      <c r="I30" s="14">
        <f t="shared" si="0"/>
        <v>61906440</v>
      </c>
    </row>
    <row r="31" spans="1:11" x14ac:dyDescent="0.2">
      <c r="A31" s="9" t="s">
        <v>167</v>
      </c>
      <c r="B31" s="10"/>
      <c r="C31" s="10"/>
      <c r="D31" s="10"/>
      <c r="E31" s="10"/>
      <c r="F31" s="10"/>
      <c r="G31" s="10">
        <f>F30-G30</f>
        <v>13199183</v>
      </c>
      <c r="H31" s="10">
        <f>I30-H30</f>
        <v>13199183</v>
      </c>
      <c r="I31" s="11"/>
    </row>
    <row r="32" spans="1:11" ht="17" thickBot="1" x14ac:dyDescent="0.25">
      <c r="A32" s="15" t="s">
        <v>168</v>
      </c>
      <c r="B32" s="16">
        <f>SUM(B30:B31)</f>
        <v>181757312</v>
      </c>
      <c r="C32" s="16">
        <f t="shared" ref="C32:I32" si="1">SUM(C30:C31)</f>
        <v>181757312</v>
      </c>
      <c r="D32" s="16">
        <f t="shared" si="1"/>
        <v>64680814</v>
      </c>
      <c r="E32" s="16">
        <f t="shared" si="1"/>
        <v>64680814</v>
      </c>
      <c r="F32" s="16">
        <f t="shared" si="1"/>
        <v>15973557</v>
      </c>
      <c r="G32" s="16">
        <f t="shared" si="1"/>
        <v>15973557</v>
      </c>
      <c r="H32" s="16">
        <f t="shared" si="1"/>
        <v>61906440</v>
      </c>
      <c r="I32" s="17">
        <f t="shared" si="1"/>
        <v>61906440</v>
      </c>
    </row>
    <row r="33" spans="1:10" x14ac:dyDescent="0.2">
      <c r="A33" s="7"/>
      <c r="B33" s="2"/>
      <c r="C33" s="2"/>
      <c r="D33" s="2"/>
      <c r="E33" s="2"/>
      <c r="F33" s="2"/>
      <c r="G33" s="2"/>
      <c r="H33" s="2"/>
      <c r="I33" s="8"/>
      <c r="J33" s="27">
        <f>F32-G32</f>
        <v>0</v>
      </c>
    </row>
    <row r="34" spans="1:10" x14ac:dyDescent="0.2">
      <c r="A34" s="7"/>
      <c r="B34" s="3"/>
      <c r="C34" s="3"/>
      <c r="D34" s="3">
        <f>D32-E32</f>
        <v>0</v>
      </c>
      <c r="E34" s="2" t="s">
        <v>169</v>
      </c>
      <c r="F34" s="2"/>
      <c r="G34" s="2"/>
      <c r="H34" s="2"/>
      <c r="I34" s="8"/>
    </row>
    <row r="35" spans="1:10" x14ac:dyDescent="0.2">
      <c r="A35" s="7"/>
      <c r="B35" s="3"/>
      <c r="C35" s="2"/>
      <c r="D35" s="2"/>
      <c r="E35" s="2" t="s">
        <v>170</v>
      </c>
      <c r="F35" s="2"/>
      <c r="G35" s="2"/>
      <c r="H35" s="2"/>
      <c r="I35" s="8"/>
    </row>
    <row r="36" spans="1:10" x14ac:dyDescent="0.2">
      <c r="A36" s="7"/>
      <c r="B36" s="2"/>
      <c r="C36" s="2"/>
      <c r="D36" s="2"/>
      <c r="E36" s="2"/>
      <c r="F36" s="2"/>
      <c r="G36" s="2"/>
      <c r="H36" s="2"/>
      <c r="I36" s="8"/>
    </row>
    <row r="37" spans="1:10" x14ac:dyDescent="0.2">
      <c r="A37" s="7"/>
      <c r="B37" s="2"/>
      <c r="C37" s="2" t="s">
        <v>171</v>
      </c>
      <c r="D37" s="2"/>
      <c r="E37" s="2"/>
      <c r="F37" s="2"/>
      <c r="G37" s="2" t="s">
        <v>172</v>
      </c>
      <c r="H37" s="2"/>
      <c r="I37" s="8"/>
    </row>
    <row r="38" spans="1:10" ht="17" thickBot="1" x14ac:dyDescent="0.25">
      <c r="A38" s="18"/>
      <c r="B38" s="19"/>
      <c r="C38" s="19"/>
      <c r="D38" s="19"/>
      <c r="E38" s="19"/>
      <c r="F38" s="19"/>
      <c r="G38" s="19"/>
      <c r="H38" s="19"/>
      <c r="I38" s="20"/>
    </row>
  </sheetData>
  <pageMargins left="0" right="0" top="0" bottom="0" header="0" footer="0"/>
  <pageSetup paperSize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E57BD-B307-2549-9274-185F6007CE68}">
  <sheetPr>
    <tabColor theme="4" tint="0.39997558519241921"/>
  </sheetPr>
  <dimension ref="A1:AD68"/>
  <sheetViews>
    <sheetView topLeftCell="D7" zoomScaleNormal="100" workbookViewId="0">
      <selection activeCell="K36" sqref="K36"/>
    </sheetView>
  </sheetViews>
  <sheetFormatPr baseColWidth="10" defaultRowHeight="16" x14ac:dyDescent="0.2"/>
  <cols>
    <col min="1" max="1" width="24.1640625" style="28" customWidth="1"/>
    <col min="2" max="2" width="34.83203125" style="160" customWidth="1"/>
    <col min="3" max="3" width="12.83203125" style="30" customWidth="1"/>
    <col min="4" max="4" width="5.5" style="30" customWidth="1"/>
    <col min="5" max="5" width="69.83203125" customWidth="1"/>
    <col min="6" max="6" width="5.6640625" customWidth="1"/>
    <col min="7" max="7" width="10.33203125" customWidth="1"/>
    <col min="8" max="8" width="4.33203125" customWidth="1"/>
    <col min="9" max="30" width="10.83203125" style="2"/>
  </cols>
  <sheetData>
    <row r="1" spans="1:30" s="38" customFormat="1" ht="12" customHeight="1" x14ac:dyDescent="0.2">
      <c r="A1" s="33"/>
      <c r="B1" s="132"/>
      <c r="C1" s="34"/>
      <c r="D1" s="34"/>
      <c r="E1" s="36"/>
      <c r="F1" s="37"/>
      <c r="G1" s="37"/>
      <c r="H1" s="37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s="38" customFormat="1" ht="12" customHeight="1" x14ac:dyDescent="0.2">
      <c r="A2" s="36" t="s">
        <v>0</v>
      </c>
      <c r="B2" s="132"/>
      <c r="C2" s="34"/>
      <c r="D2" s="34"/>
      <c r="E2" s="39"/>
      <c r="F2" s="37"/>
      <c r="G2" s="37"/>
      <c r="H2" s="37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0" s="38" customFormat="1" ht="12" customHeight="1" x14ac:dyDescent="0.2">
      <c r="A3" s="39" t="s">
        <v>1</v>
      </c>
      <c r="B3" s="133"/>
      <c r="C3" s="40"/>
      <c r="D3" s="40"/>
      <c r="E3" s="33"/>
      <c r="F3" s="37"/>
      <c r="G3" s="37"/>
      <c r="H3" s="37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</row>
    <row r="4" spans="1:30" s="38" customFormat="1" ht="12" customHeight="1" x14ac:dyDescent="0.2">
      <c r="A4" s="39"/>
      <c r="B4" s="133"/>
      <c r="C4" s="40"/>
      <c r="D4" s="40"/>
      <c r="E4" s="33"/>
      <c r="F4" s="37"/>
      <c r="G4" s="37"/>
      <c r="H4" s="3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30" s="38" customFormat="1" ht="12" customHeight="1" x14ac:dyDescent="0.2">
      <c r="A5" s="805" t="s">
        <v>2</v>
      </c>
      <c r="B5" s="805"/>
      <c r="C5" s="806"/>
      <c r="D5" s="129"/>
      <c r="E5" s="805" t="s">
        <v>2</v>
      </c>
      <c r="F5" s="805"/>
      <c r="G5" s="806"/>
      <c r="H5" s="37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0" s="38" customFormat="1" ht="12" customHeight="1" x14ac:dyDescent="0.2">
      <c r="A6" s="805" t="s">
        <v>3</v>
      </c>
      <c r="B6" s="805"/>
      <c r="C6" s="806"/>
      <c r="D6" s="129"/>
      <c r="E6" s="805" t="s">
        <v>4</v>
      </c>
      <c r="F6" s="805"/>
      <c r="G6" s="806"/>
      <c r="H6" s="37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s="38" customFormat="1" ht="12" customHeight="1" x14ac:dyDescent="0.2">
      <c r="A7" s="41"/>
      <c r="B7" s="134"/>
      <c r="C7" s="40"/>
      <c r="D7" s="40"/>
      <c r="E7" s="807"/>
      <c r="F7" s="808"/>
      <c r="G7" s="808"/>
      <c r="H7" s="808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spans="1:30" s="38" customFormat="1" ht="12" customHeight="1" thickBot="1" x14ac:dyDescent="0.25">
      <c r="A8" s="39"/>
      <c r="B8" s="133"/>
      <c r="C8" s="40"/>
      <c r="D8" s="40"/>
      <c r="E8" s="42"/>
      <c r="F8" s="43"/>
      <c r="G8" s="43"/>
      <c r="H8" s="43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0" s="38" customFormat="1" ht="12" customHeight="1" thickBot="1" x14ac:dyDescent="0.25">
      <c r="A9" s="44" t="s">
        <v>5</v>
      </c>
      <c r="B9" s="135"/>
      <c r="C9" s="45">
        <v>0</v>
      </c>
      <c r="D9" s="118"/>
      <c r="E9" s="46"/>
      <c r="F9" s="47"/>
      <c r="G9" s="48" t="s">
        <v>6</v>
      </c>
      <c r="H9" s="49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</row>
    <row r="10" spans="1:30" s="38" customFormat="1" ht="12" customHeight="1" thickBot="1" x14ac:dyDescent="0.25">
      <c r="A10" s="50"/>
      <c r="B10" s="133"/>
      <c r="C10" s="51"/>
      <c r="D10" s="118"/>
      <c r="E10" s="52" t="s">
        <v>7</v>
      </c>
      <c r="F10" s="53">
        <v>1400</v>
      </c>
      <c r="G10" s="54">
        <v>61884895</v>
      </c>
      <c r="H10" s="55" t="s">
        <v>8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</row>
    <row r="11" spans="1:30" s="38" customFormat="1" ht="12" customHeight="1" thickBot="1" x14ac:dyDescent="0.25">
      <c r="A11" s="56" t="s">
        <v>9</v>
      </c>
      <c r="B11" s="136"/>
      <c r="C11" s="45">
        <f>SUM(C12:C20)</f>
        <v>0</v>
      </c>
      <c r="D11" s="118"/>
      <c r="E11" s="57" t="s">
        <v>10</v>
      </c>
      <c r="F11" s="58">
        <v>1817</v>
      </c>
      <c r="G11" s="59"/>
      <c r="H11" s="60" t="s">
        <v>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</row>
    <row r="12" spans="1:30" s="38" customFormat="1" ht="12" customHeight="1" x14ac:dyDescent="0.2">
      <c r="A12" s="61" t="str">
        <f>'[1]BCE 2021'!A31</f>
        <v>MULTA FISCAL</v>
      </c>
      <c r="B12" s="137" t="s">
        <v>11</v>
      </c>
      <c r="C12" s="62"/>
      <c r="D12" s="130"/>
      <c r="E12" s="63" t="s">
        <v>12</v>
      </c>
      <c r="F12" s="58">
        <v>1401</v>
      </c>
      <c r="G12" s="59"/>
      <c r="H12" s="60" t="s">
        <v>8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pans="1:30" s="38" customFormat="1" ht="12" customHeight="1" x14ac:dyDescent="0.2">
      <c r="A13" s="64" t="str">
        <f>'[1]BCE 2021'!A35</f>
        <v>REAJUSTE ART. 72</v>
      </c>
      <c r="B13" s="138" t="s">
        <v>11</v>
      </c>
      <c r="C13" s="65"/>
      <c r="D13" s="130"/>
      <c r="E13" s="63" t="s">
        <v>13</v>
      </c>
      <c r="F13" s="58">
        <v>1402</v>
      </c>
      <c r="G13" s="59"/>
      <c r="H13" s="60" t="s">
        <v>8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s="38" customFormat="1" ht="12" customHeight="1" x14ac:dyDescent="0.2">
      <c r="A14" s="61" t="str">
        <f>'[1]BCE 2021'!A36</f>
        <v>IMPUESTO DE PRIMERA</v>
      </c>
      <c r="B14" s="137" t="s">
        <v>11</v>
      </c>
      <c r="C14" s="62">
        <v>0</v>
      </c>
      <c r="D14" s="130"/>
      <c r="E14" s="57" t="s">
        <v>14</v>
      </c>
      <c r="F14" s="58">
        <v>1403</v>
      </c>
      <c r="G14" s="59"/>
      <c r="H14" s="60" t="s">
        <v>8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77">
        <v>8337276</v>
      </c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</row>
    <row r="15" spans="1:30" s="38" customFormat="1" ht="12" customHeight="1" x14ac:dyDescent="0.2">
      <c r="A15" s="64" t="str">
        <f>'[1]BCE 2021'!A34</f>
        <v>DEPRECIACION</v>
      </c>
      <c r="B15" s="139"/>
      <c r="C15" s="65">
        <v>0</v>
      </c>
      <c r="D15" s="130"/>
      <c r="E15" s="57" t="s">
        <v>15</v>
      </c>
      <c r="F15" s="58">
        <v>1587</v>
      </c>
      <c r="G15" s="59"/>
      <c r="H15" s="60" t="s">
        <v>8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</row>
    <row r="16" spans="1:30" s="38" customFormat="1" ht="12" customHeight="1" x14ac:dyDescent="0.2">
      <c r="A16" s="61" t="s">
        <v>175</v>
      </c>
      <c r="B16" s="140"/>
      <c r="C16" s="62">
        <v>0</v>
      </c>
      <c r="D16" s="130"/>
      <c r="E16" s="757" t="s">
        <v>16</v>
      </c>
      <c r="F16" s="758">
        <v>1588</v>
      </c>
      <c r="G16" s="759">
        <v>21545</v>
      </c>
      <c r="H16" s="760" t="s">
        <v>8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pans="1:30" s="38" customFormat="1" ht="12" customHeight="1" x14ac:dyDescent="0.2">
      <c r="A17" s="64" t="str">
        <f>'[1]BCE 2021'!A28</f>
        <v>GASTOS DEL GIRO</v>
      </c>
      <c r="B17" s="138" t="s">
        <v>70</v>
      </c>
      <c r="C17" s="65"/>
      <c r="D17" s="130"/>
      <c r="E17" s="57" t="s">
        <v>17</v>
      </c>
      <c r="F17" s="58">
        <v>1404</v>
      </c>
      <c r="G17" s="59"/>
      <c r="H17" s="60" t="s">
        <v>8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</row>
    <row r="18" spans="1:30" s="38" customFormat="1" ht="12" customHeight="1" thickBot="1" x14ac:dyDescent="0.25">
      <c r="A18" s="61" t="s">
        <v>18</v>
      </c>
      <c r="B18" s="137" t="str">
        <f>B17</f>
        <v>GASTOS NO PAGADOS EN EL AÑO 2024</v>
      </c>
      <c r="C18" s="62">
        <v>0</v>
      </c>
      <c r="D18" s="130"/>
      <c r="E18" s="66" t="s">
        <v>19</v>
      </c>
      <c r="F18" s="67">
        <v>1405</v>
      </c>
      <c r="G18" s="68">
        <v>0</v>
      </c>
      <c r="H18" s="69" t="s">
        <v>8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</row>
    <row r="19" spans="1:30" s="38" customFormat="1" ht="12" customHeight="1" thickBot="1" x14ac:dyDescent="0.25">
      <c r="A19" s="64" t="str">
        <f>'[1]BCE 2021'!A30</f>
        <v>SUELDOS</v>
      </c>
      <c r="B19" s="138" t="str">
        <f>B18</f>
        <v>GASTOS NO PAGADOS EN EL AÑO 2024</v>
      </c>
      <c r="C19" s="65">
        <v>0</v>
      </c>
      <c r="D19" s="130"/>
      <c r="E19" s="70" t="s">
        <v>20</v>
      </c>
      <c r="F19" s="71">
        <v>1410</v>
      </c>
      <c r="G19" s="72">
        <f>SUM(G10:G18)</f>
        <v>61906440</v>
      </c>
      <c r="H19" s="73" t="s">
        <v>21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s="38" customFormat="1" ht="12" customHeight="1" thickBot="1" x14ac:dyDescent="0.25">
      <c r="A20" s="74" t="s">
        <v>22</v>
      </c>
      <c r="B20" s="141" t="s">
        <v>71</v>
      </c>
      <c r="C20" s="75"/>
      <c r="D20" s="130"/>
      <c r="E20" s="169" t="s">
        <v>23</v>
      </c>
      <c r="F20" s="170">
        <v>1406</v>
      </c>
      <c r="G20" s="171"/>
      <c r="H20" s="172" t="s">
        <v>24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38" customFormat="1" ht="12" customHeight="1" thickBot="1" x14ac:dyDescent="0.25">
      <c r="A21" s="79"/>
      <c r="B21" s="142"/>
      <c r="C21" s="80"/>
      <c r="D21" s="130"/>
      <c r="E21" s="173" t="s">
        <v>25</v>
      </c>
      <c r="F21" s="174">
        <v>1407</v>
      </c>
      <c r="G21" s="175"/>
      <c r="H21" s="176" t="s">
        <v>24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s="38" customFormat="1" ht="12" customHeight="1" thickBot="1" x14ac:dyDescent="0.25">
      <c r="A22" s="84" t="s">
        <v>26</v>
      </c>
      <c r="B22" s="143"/>
      <c r="C22" s="85">
        <f>SUM(C23:C31)</f>
        <v>0</v>
      </c>
      <c r="D22" s="118"/>
      <c r="E22" s="177" t="s">
        <v>27</v>
      </c>
      <c r="F22" s="178">
        <v>1408</v>
      </c>
      <c r="G22" s="179"/>
      <c r="H22" s="180" t="s">
        <v>24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s="38" customFormat="1" ht="12" customHeight="1" thickBot="1" x14ac:dyDescent="0.25">
      <c r="A23" s="86" t="str">
        <f>'[1]Libros 2021'!M31</f>
        <v>ACTIVO FIJO (PAGADO)</v>
      </c>
      <c r="B23" s="144" t="s">
        <v>72</v>
      </c>
      <c r="C23" s="87">
        <v>0</v>
      </c>
      <c r="D23" s="130"/>
      <c r="E23" s="101" t="s">
        <v>28</v>
      </c>
      <c r="F23" s="102">
        <v>1409</v>
      </c>
      <c r="G23" s="105">
        <v>29576246</v>
      </c>
      <c r="H23" s="103" t="s">
        <v>24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s="38" customFormat="1" ht="12" customHeight="1" thickBot="1" x14ac:dyDescent="0.25">
      <c r="A24" s="61" t="str">
        <f>A23</f>
        <v>ACTIVO FIJO (PAGADO)</v>
      </c>
      <c r="B24" s="137" t="s">
        <v>73</v>
      </c>
      <c r="C24" s="62"/>
      <c r="D24" s="130"/>
      <c r="E24" s="57" t="s">
        <v>29</v>
      </c>
      <c r="F24" s="81">
        <v>1818</v>
      </c>
      <c r="G24" s="82"/>
      <c r="H24" s="83" t="s">
        <v>24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38" customFormat="1" ht="12" customHeight="1" thickBot="1" x14ac:dyDescent="0.25">
      <c r="A25" s="86" t="str">
        <f>'[1]Libros 2021'!M32</f>
        <v>EXISTENCIAS ( PAGADOS)</v>
      </c>
      <c r="B25" s="144" t="str">
        <f>B23</f>
        <v>PAGADO EN EL AÑO 2024</v>
      </c>
      <c r="C25" s="87"/>
      <c r="D25" s="130"/>
      <c r="E25" s="57" t="s">
        <v>30</v>
      </c>
      <c r="F25" s="81">
        <v>1429</v>
      </c>
      <c r="G25" s="82"/>
      <c r="H25" s="83" t="s">
        <v>24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s="38" customFormat="1" ht="12" customHeight="1" thickBot="1" x14ac:dyDescent="0.25">
      <c r="A26" s="61" t="str">
        <f>A25</f>
        <v>EXISTENCIAS ( PAGADOS)</v>
      </c>
      <c r="B26" s="137" t="str">
        <f>B24</f>
        <v>COMPRAS AÑO 2023 Y PAGO EN AÑO 2024</v>
      </c>
      <c r="C26" s="62"/>
      <c r="D26" s="130"/>
      <c r="E26" s="57" t="s">
        <v>31</v>
      </c>
      <c r="F26" s="81">
        <v>1411</v>
      </c>
      <c r="G26" s="82">
        <f>18003489-425100</f>
        <v>17578389</v>
      </c>
      <c r="H26" s="83" t="s">
        <v>24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s="38" customFormat="1" ht="12" customHeight="1" thickBot="1" x14ac:dyDescent="0.25">
      <c r="A27" s="86" t="s">
        <v>32</v>
      </c>
      <c r="B27" s="144" t="str">
        <f>B26</f>
        <v>COMPRAS AÑO 2023 Y PAGO EN AÑO 2024</v>
      </c>
      <c r="C27" s="87"/>
      <c r="D27" s="130"/>
      <c r="E27" s="57" t="s">
        <v>33</v>
      </c>
      <c r="F27" s="81">
        <v>1412</v>
      </c>
      <c r="G27" s="82">
        <f>208694-3884</f>
        <v>204810</v>
      </c>
      <c r="H27" s="83" t="s">
        <v>24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</row>
    <row r="28" spans="1:30" s="38" customFormat="1" ht="12" customHeight="1" thickBot="1" x14ac:dyDescent="0.25">
      <c r="A28" s="86" t="s">
        <v>34</v>
      </c>
      <c r="B28" s="145" t="s">
        <v>74</v>
      </c>
      <c r="C28" s="62"/>
      <c r="D28" s="130"/>
      <c r="E28" s="57" t="s">
        <v>35</v>
      </c>
      <c r="F28" s="81">
        <v>1413</v>
      </c>
      <c r="G28" s="82">
        <v>0</v>
      </c>
      <c r="H28" s="83" t="s">
        <v>24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s="38" customFormat="1" ht="12" customHeight="1" thickBot="1" x14ac:dyDescent="0.25">
      <c r="A29" s="88" t="s">
        <v>18</v>
      </c>
      <c r="B29" s="137" t="s">
        <v>74</v>
      </c>
      <c r="C29" s="87"/>
      <c r="D29" s="130"/>
      <c r="E29" s="761" t="s">
        <v>36</v>
      </c>
      <c r="F29" s="762">
        <v>1415</v>
      </c>
      <c r="G29" s="763"/>
      <c r="H29" s="764" t="s">
        <v>24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0" spans="1:30" s="38" customFormat="1" ht="12" customHeight="1" thickBot="1" x14ac:dyDescent="0.25">
      <c r="A30" s="86" t="str">
        <f>'[1]BCE 2021'!A24</f>
        <v>VENTAS</v>
      </c>
      <c r="B30" s="144" t="s">
        <v>75</v>
      </c>
      <c r="C30" s="87"/>
      <c r="D30" s="130"/>
      <c r="E30" s="57" t="s">
        <v>37</v>
      </c>
      <c r="F30" s="81">
        <v>1416</v>
      </c>
      <c r="G30" s="82"/>
      <c r="H30" s="83" t="s">
        <v>24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s="38" customFormat="1" ht="12" customHeight="1" thickBot="1" x14ac:dyDescent="0.25">
      <c r="A31" s="88" t="str">
        <f>'[1]BCE 2021'!A25</f>
        <v>BONOS LEY 21.354</v>
      </c>
      <c r="B31" s="146" t="s">
        <v>11</v>
      </c>
      <c r="C31" s="89"/>
      <c r="D31" s="130"/>
      <c r="E31" s="57" t="s">
        <v>38</v>
      </c>
      <c r="F31" s="81">
        <v>1417</v>
      </c>
      <c r="G31" s="82"/>
      <c r="H31" s="83" t="s">
        <v>24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s="38" customFormat="1" ht="12" customHeight="1" thickBot="1" x14ac:dyDescent="0.25">
      <c r="A32" s="90" t="s">
        <v>42</v>
      </c>
      <c r="B32" s="147"/>
      <c r="C32" s="91">
        <f>C9+C11-C23</f>
        <v>0</v>
      </c>
      <c r="D32" s="118"/>
      <c r="E32" s="57" t="s">
        <v>39</v>
      </c>
      <c r="F32" s="81">
        <v>1418</v>
      </c>
      <c r="G32" s="82"/>
      <c r="H32" s="83" t="s">
        <v>24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</row>
    <row r="33" spans="1:30" s="38" customFormat="1" ht="12" customHeight="1" thickTop="1" x14ac:dyDescent="0.2">
      <c r="A33" s="61"/>
      <c r="B33" s="140"/>
      <c r="C33" s="92"/>
      <c r="D33" s="130"/>
      <c r="E33" s="57" t="s">
        <v>40</v>
      </c>
      <c r="F33" s="81">
        <v>1419</v>
      </c>
      <c r="G33" s="82"/>
      <c r="H33" s="83" t="s">
        <v>24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</row>
    <row r="34" spans="1:30" s="38" customFormat="1" ht="12" customHeight="1" x14ac:dyDescent="0.2">
      <c r="A34" s="93" t="s">
        <v>45</v>
      </c>
      <c r="B34" s="140"/>
      <c r="C34" s="92"/>
      <c r="D34" s="130"/>
      <c r="E34" s="57" t="s">
        <v>41</v>
      </c>
      <c r="F34" s="81">
        <v>1420</v>
      </c>
      <c r="G34" s="82"/>
      <c r="H34" s="83" t="s">
        <v>24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s="38" customFormat="1" ht="12" customHeight="1" x14ac:dyDescent="0.2">
      <c r="A35" s="94" t="s">
        <v>47</v>
      </c>
      <c r="B35" s="148"/>
      <c r="C35" s="95"/>
      <c r="D35" s="131"/>
      <c r="E35" s="57" t="s">
        <v>43</v>
      </c>
      <c r="F35" s="81">
        <v>1421</v>
      </c>
      <c r="G35" s="82"/>
      <c r="H35" s="83" t="s">
        <v>24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</row>
    <row r="36" spans="1:30" s="38" customFormat="1" ht="12" customHeight="1" thickBot="1" x14ac:dyDescent="0.25">
      <c r="A36" s="96" t="s">
        <v>49</v>
      </c>
      <c r="B36" s="149"/>
      <c r="C36" s="95"/>
      <c r="D36" s="131"/>
      <c r="E36" s="761" t="s">
        <v>44</v>
      </c>
      <c r="F36" s="762">
        <v>1422</v>
      </c>
      <c r="G36" s="763">
        <v>351602</v>
      </c>
      <c r="H36" s="764" t="s">
        <v>24</v>
      </c>
      <c r="I36" s="35" t="s">
        <v>535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s="38" customFormat="1" ht="12" customHeight="1" thickBot="1" x14ac:dyDescent="0.25">
      <c r="A37" s="97" t="str">
        <f>A32</f>
        <v>BASE IMPONIBLE (antes del Incentivo al Ahorro)</v>
      </c>
      <c r="B37" s="150"/>
      <c r="C37" s="98">
        <f>C32</f>
        <v>0</v>
      </c>
      <c r="D37" s="131"/>
      <c r="E37" s="57" t="s">
        <v>46</v>
      </c>
      <c r="F37" s="81">
        <v>1423</v>
      </c>
      <c r="G37" s="82"/>
      <c r="H37" s="83" t="s">
        <v>24</v>
      </c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s="38" customFormat="1" ht="12" customHeight="1" thickBot="1" x14ac:dyDescent="0.25">
      <c r="A38" s="99" t="s">
        <v>52</v>
      </c>
      <c r="B38" s="148" t="s">
        <v>11</v>
      </c>
      <c r="C38" s="98">
        <v>0</v>
      </c>
      <c r="D38" s="131"/>
      <c r="E38" s="761" t="s">
        <v>48</v>
      </c>
      <c r="F38" s="762">
        <v>1424</v>
      </c>
      <c r="G38" s="763">
        <v>367226</v>
      </c>
      <c r="H38" s="764" t="s">
        <v>24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</row>
    <row r="39" spans="1:30" s="38" customFormat="1" ht="12" customHeight="1" thickBot="1" x14ac:dyDescent="0.25">
      <c r="A39" s="100" t="s">
        <v>54</v>
      </c>
      <c r="B39" s="151" t="str">
        <f>A12</f>
        <v>MULTA FISCAL</v>
      </c>
      <c r="C39" s="98">
        <f>-C12</f>
        <v>0</v>
      </c>
      <c r="D39" s="131"/>
      <c r="E39" s="101" t="s">
        <v>50</v>
      </c>
      <c r="F39" s="102">
        <v>1425</v>
      </c>
      <c r="G39" s="82"/>
      <c r="H39" s="103" t="s">
        <v>24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s="38" customFormat="1" ht="12" customHeight="1" thickBot="1" x14ac:dyDescent="0.25">
      <c r="A40" s="104" t="s">
        <v>54</v>
      </c>
      <c r="B40" s="152" t="str">
        <f>A13</f>
        <v>REAJUSTE ART. 72</v>
      </c>
      <c r="C40" s="98">
        <f>-C13</f>
        <v>0</v>
      </c>
      <c r="D40" s="131"/>
      <c r="E40" s="101" t="s">
        <v>51</v>
      </c>
      <c r="F40" s="102">
        <v>1426</v>
      </c>
      <c r="G40" s="82"/>
      <c r="H40" s="103" t="s">
        <v>24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s="38" customFormat="1" ht="12" customHeight="1" thickBot="1" x14ac:dyDescent="0.25">
      <c r="A41" s="100" t="s">
        <v>54</v>
      </c>
      <c r="B41" s="151" t="str">
        <f>A14</f>
        <v>IMPUESTO DE PRIMERA</v>
      </c>
      <c r="C41" s="98"/>
      <c r="D41" s="131"/>
      <c r="E41" s="101" t="s">
        <v>53</v>
      </c>
      <c r="F41" s="102">
        <v>1427</v>
      </c>
      <c r="G41" s="105"/>
      <c r="H41" s="103" t="s">
        <v>24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s="38" customFormat="1" ht="12" customHeight="1" thickBot="1" x14ac:dyDescent="0.25">
      <c r="A42" s="90" t="s">
        <v>58</v>
      </c>
      <c r="B42" s="147"/>
      <c r="C42" s="106">
        <f>SUM(C37:C41)</f>
        <v>0</v>
      </c>
      <c r="D42" s="118"/>
      <c r="E42" s="66" t="s">
        <v>55</v>
      </c>
      <c r="F42" s="107">
        <v>1428</v>
      </c>
      <c r="G42" s="108"/>
      <c r="H42" s="109" t="s">
        <v>24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s="38" customFormat="1" ht="12" customHeight="1" thickTop="1" thickBot="1" x14ac:dyDescent="0.25">
      <c r="A43" s="110" t="s">
        <v>60</v>
      </c>
      <c r="B43" s="153">
        <v>0.5</v>
      </c>
      <c r="C43" s="111"/>
      <c r="D43" s="118"/>
      <c r="E43" s="70" t="s">
        <v>56</v>
      </c>
      <c r="F43" s="71">
        <v>1430</v>
      </c>
      <c r="G43" s="112">
        <f>SUM(G20:G42)</f>
        <v>48078273</v>
      </c>
      <c r="H43" s="73" t="s">
        <v>21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s="38" customFormat="1" ht="12" customHeight="1" thickBot="1" x14ac:dyDescent="0.25">
      <c r="A44" s="93" t="s">
        <v>62</v>
      </c>
      <c r="B44" s="154">
        <v>30991.74</v>
      </c>
      <c r="C44" s="111">
        <v>0</v>
      </c>
      <c r="D44" s="118"/>
      <c r="E44" s="765" t="s">
        <v>57</v>
      </c>
      <c r="F44" s="766">
        <v>1431</v>
      </c>
      <c r="G44" s="767">
        <f>G36</f>
        <v>351602</v>
      </c>
      <c r="H44" s="768" t="s">
        <v>8</v>
      </c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s="38" customFormat="1" ht="12" customHeight="1" thickBot="1" x14ac:dyDescent="0.25">
      <c r="A45" s="113"/>
      <c r="B45" s="155">
        <v>44561</v>
      </c>
      <c r="C45" s="92"/>
      <c r="D45" s="130"/>
      <c r="E45" s="70" t="s">
        <v>59</v>
      </c>
      <c r="F45" s="71">
        <v>1729</v>
      </c>
      <c r="G45" s="114">
        <f>G19-G43+G44</f>
        <v>14179769</v>
      </c>
      <c r="H45" s="73" t="s">
        <v>21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spans="1:30" s="38" customFormat="1" ht="12" customHeight="1" x14ac:dyDescent="0.2">
      <c r="A46" s="61"/>
      <c r="B46" s="156"/>
      <c r="C46" s="92"/>
      <c r="D46" s="130"/>
      <c r="E46" s="515" t="s">
        <v>61</v>
      </c>
      <c r="F46" s="516">
        <v>1432</v>
      </c>
      <c r="G46" s="517"/>
      <c r="H46" s="518" t="s">
        <v>24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s="38" customFormat="1" ht="12" customHeight="1" thickBot="1" x14ac:dyDescent="0.25">
      <c r="A47" s="115"/>
      <c r="B47" s="157"/>
      <c r="C47" s="92"/>
      <c r="D47" s="130"/>
      <c r="E47" s="66" t="s">
        <v>63</v>
      </c>
      <c r="F47" s="107">
        <v>1433</v>
      </c>
      <c r="G47" s="108"/>
      <c r="H47" s="109" t="s">
        <v>24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s="38" customFormat="1" ht="12" customHeight="1" thickBot="1" x14ac:dyDescent="0.25">
      <c r="A48" s="502" t="s">
        <v>67</v>
      </c>
      <c r="B48" s="503"/>
      <c r="C48" s="504">
        <f>C42</f>
        <v>0</v>
      </c>
      <c r="D48" s="118"/>
      <c r="E48" s="769" t="s">
        <v>64</v>
      </c>
      <c r="F48" s="770">
        <v>1440</v>
      </c>
      <c r="G48" s="771">
        <f>G45-G46-G47</f>
        <v>14179769</v>
      </c>
      <c r="H48" s="772" t="s">
        <v>21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spans="1:30" s="38" customFormat="1" ht="12" customHeight="1" thickTop="1" thickBot="1" x14ac:dyDescent="0.25">
      <c r="A49" s="116"/>
      <c r="B49" s="158"/>
      <c r="C49" s="117"/>
      <c r="D49" s="118"/>
      <c r="E49" s="802" t="s">
        <v>65</v>
      </c>
      <c r="F49" s="803"/>
      <c r="G49" s="803"/>
      <c r="H49" s="804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spans="1:30" s="38" customFormat="1" ht="12" customHeight="1" thickBot="1" x14ac:dyDescent="0.25">
      <c r="A50" s="532" t="s">
        <v>177</v>
      </c>
      <c r="B50" s="533"/>
      <c r="C50" s="534">
        <f>C48*12.5%</f>
        <v>0</v>
      </c>
      <c r="D50" s="118"/>
      <c r="E50" s="76" t="s">
        <v>66</v>
      </c>
      <c r="F50" s="77">
        <v>1434</v>
      </c>
      <c r="G50" s="78"/>
      <c r="H50" s="55" t="s">
        <v>8</v>
      </c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spans="1:30" s="38" customFormat="1" ht="12" customHeight="1" thickBot="1" x14ac:dyDescent="0.25">
      <c r="A51" s="162"/>
      <c r="B51" s="163"/>
      <c r="C51" s="164"/>
      <c r="D51" s="34"/>
      <c r="E51" s="66" t="s">
        <v>68</v>
      </c>
      <c r="F51" s="107">
        <v>1435</v>
      </c>
      <c r="G51" s="108"/>
      <c r="H51" s="69" t="s">
        <v>8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s="38" customFormat="1" ht="12" customHeight="1" thickBot="1" x14ac:dyDescent="0.25">
      <c r="A52" s="104" t="s">
        <v>178</v>
      </c>
      <c r="B52" s="161"/>
      <c r="C52" s="165">
        <v>0</v>
      </c>
      <c r="D52" s="34"/>
      <c r="E52" s="505" t="s">
        <v>69</v>
      </c>
      <c r="F52" s="506">
        <v>1450</v>
      </c>
      <c r="G52" s="507"/>
      <c r="H52" s="508" t="s">
        <v>21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spans="1:30" s="38" customFormat="1" ht="12" customHeight="1" thickBot="1" x14ac:dyDescent="0.25">
      <c r="A53" s="166" t="s">
        <v>179</v>
      </c>
      <c r="B53" s="167"/>
      <c r="C53" s="168">
        <f>-SUM(C50:C52)</f>
        <v>0</v>
      </c>
      <c r="D53" s="119"/>
      <c r="E53" s="120"/>
      <c r="F53" s="121"/>
      <c r="G53" s="122"/>
      <c r="H53" s="123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spans="1:30" s="38" customFormat="1" ht="12" customHeight="1" thickBot="1" x14ac:dyDescent="0.25">
      <c r="A54" s="33"/>
      <c r="B54" s="132"/>
      <c r="C54" s="119"/>
      <c r="D54" s="119"/>
      <c r="E54" s="44" t="s">
        <v>177</v>
      </c>
      <c r="F54" s="124"/>
      <c r="G54" s="125">
        <f>G48*12.5%</f>
        <v>1772471.125</v>
      </c>
      <c r="H54" s="126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spans="1:30" s="38" customFormat="1" ht="12" customHeight="1" thickBot="1" x14ac:dyDescent="0.25">
      <c r="A55" s="33"/>
      <c r="B55" s="132"/>
      <c r="C55" s="119"/>
      <c r="D55" s="119"/>
      <c r="E55" s="44" t="s">
        <v>178</v>
      </c>
      <c r="F55" s="127"/>
      <c r="G55" s="128">
        <v>-1868803</v>
      </c>
      <c r="H55" s="126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</row>
    <row r="56" spans="1:30" ht="17" thickBot="1" x14ac:dyDescent="0.25">
      <c r="A56" s="1"/>
      <c r="B56" s="159"/>
      <c r="C56" s="31"/>
      <c r="D56" s="31"/>
      <c r="E56" s="773" t="s">
        <v>536</v>
      </c>
      <c r="F56" s="774"/>
      <c r="G56" s="775">
        <f>G54+G55</f>
        <v>-96331.875</v>
      </c>
      <c r="H56" s="776"/>
    </row>
    <row r="57" spans="1:30" x14ac:dyDescent="0.2">
      <c r="A57" s="1"/>
      <c r="B57" s="159"/>
      <c r="C57" s="31"/>
      <c r="D57" s="2"/>
      <c r="E57" s="2"/>
      <c r="F57" s="2"/>
      <c r="G57" s="2"/>
      <c r="H57" s="2"/>
      <c r="X57"/>
      <c r="Y57"/>
      <c r="Z57"/>
      <c r="AA57"/>
      <c r="AB57"/>
      <c r="AC57"/>
      <c r="AD57"/>
    </row>
    <row r="58" spans="1:30" x14ac:dyDescent="0.2">
      <c r="A58" s="1"/>
      <c r="B58" s="181"/>
      <c r="C58" s="29"/>
      <c r="D58" s="2"/>
      <c r="E58" s="2"/>
      <c r="F58" s="2"/>
      <c r="G58" s="2"/>
      <c r="H58" s="2"/>
      <c r="X58"/>
      <c r="Y58"/>
      <c r="Z58"/>
      <c r="AA58"/>
      <c r="AB58"/>
      <c r="AC58"/>
      <c r="AD58"/>
    </row>
    <row r="59" spans="1:30" x14ac:dyDescent="0.2">
      <c r="A59" s="1"/>
      <c r="B59" s="159"/>
      <c r="C59" s="29"/>
      <c r="D59" s="2"/>
      <c r="E59" s="2"/>
      <c r="F59" s="2"/>
      <c r="G59" s="2"/>
      <c r="H59" s="2"/>
      <c r="X59"/>
      <c r="Y59"/>
      <c r="Z59"/>
      <c r="AA59"/>
      <c r="AB59"/>
      <c r="AC59"/>
      <c r="AD59"/>
    </row>
    <row r="60" spans="1:30" x14ac:dyDescent="0.2">
      <c r="A60" s="1"/>
      <c r="B60" s="159"/>
      <c r="C60" s="29"/>
      <c r="D60" s="2"/>
      <c r="E60" s="2"/>
      <c r="F60" s="2"/>
      <c r="G60" s="2"/>
      <c r="H60" s="2"/>
      <c r="X60"/>
      <c r="Y60"/>
      <c r="Z60"/>
      <c r="AA60"/>
      <c r="AB60"/>
      <c r="AC60"/>
      <c r="AD60"/>
    </row>
    <row r="61" spans="1:30" x14ac:dyDescent="0.2">
      <c r="A61" s="1"/>
      <c r="B61" s="159"/>
      <c r="C61" s="29"/>
      <c r="D61" s="2"/>
      <c r="E61" s="2"/>
      <c r="F61" s="2"/>
      <c r="G61" s="2"/>
      <c r="H61" s="2"/>
      <c r="X61"/>
      <c r="Y61"/>
      <c r="Z61"/>
      <c r="AA61"/>
      <c r="AB61"/>
      <c r="AC61"/>
      <c r="AD61"/>
    </row>
    <row r="62" spans="1:30" x14ac:dyDescent="0.2">
      <c r="A62" s="1"/>
      <c r="B62" s="159"/>
      <c r="C62" s="29"/>
      <c r="D62" s="2"/>
      <c r="E62" s="2"/>
      <c r="F62" s="2"/>
      <c r="G62" s="2"/>
      <c r="H62" s="2"/>
      <c r="X62"/>
      <c r="Y62"/>
      <c r="Z62"/>
      <c r="AA62"/>
      <c r="AB62"/>
      <c r="AC62"/>
      <c r="AD62"/>
    </row>
    <row r="63" spans="1:30" x14ac:dyDescent="0.2">
      <c r="A63" s="1"/>
      <c r="B63" s="159"/>
      <c r="C63" s="29"/>
      <c r="D63" s="2"/>
      <c r="E63" s="2"/>
      <c r="F63" s="2"/>
      <c r="G63" s="2"/>
      <c r="H63" s="2"/>
      <c r="X63"/>
      <c r="Y63"/>
      <c r="Z63"/>
      <c r="AA63"/>
      <c r="AB63"/>
      <c r="AC63"/>
      <c r="AD63"/>
    </row>
    <row r="64" spans="1:30" x14ac:dyDescent="0.2">
      <c r="A64" s="1"/>
      <c r="B64" s="159"/>
      <c r="C64" s="29"/>
      <c r="D64" s="2"/>
      <c r="E64" s="2"/>
      <c r="F64" s="2"/>
      <c r="G64" s="2"/>
      <c r="H64" s="2"/>
      <c r="X64"/>
      <c r="Y64"/>
      <c r="Z64"/>
      <c r="AA64"/>
      <c r="AB64"/>
      <c r="AC64"/>
      <c r="AD64"/>
    </row>
    <row r="65" spans="4:30" x14ac:dyDescent="0.2">
      <c r="D65" s="2"/>
      <c r="E65" s="2"/>
      <c r="F65" s="2"/>
      <c r="G65" s="2"/>
      <c r="H65" s="2"/>
      <c r="X65"/>
      <c r="Y65"/>
      <c r="Z65"/>
      <c r="AA65"/>
      <c r="AB65"/>
      <c r="AC65"/>
      <c r="AD65"/>
    </row>
    <row r="66" spans="4:30" x14ac:dyDescent="0.2">
      <c r="D66" s="2"/>
      <c r="E66" s="2"/>
      <c r="F66" s="2"/>
      <c r="G66" s="2"/>
      <c r="H66" s="2"/>
      <c r="X66"/>
      <c r="Y66"/>
      <c r="Z66"/>
      <c r="AA66"/>
      <c r="AB66"/>
      <c r="AC66"/>
      <c r="AD66"/>
    </row>
    <row r="67" spans="4:30" x14ac:dyDescent="0.2">
      <c r="D67" s="2"/>
      <c r="E67" s="2"/>
      <c r="F67" s="2"/>
      <c r="G67" s="2"/>
      <c r="H67" s="2"/>
      <c r="X67"/>
      <c r="Y67"/>
      <c r="Z67"/>
      <c r="AA67"/>
      <c r="AB67"/>
      <c r="AC67"/>
      <c r="AD67"/>
    </row>
    <row r="68" spans="4:30" x14ac:dyDescent="0.2">
      <c r="D68" s="2"/>
      <c r="E68" s="2"/>
      <c r="F68" s="2"/>
      <c r="G68" s="2"/>
      <c r="H68" s="2"/>
      <c r="X68"/>
      <c r="Y68"/>
      <c r="Z68"/>
      <c r="AA68"/>
      <c r="AB68"/>
      <c r="AC68"/>
      <c r="AD68"/>
    </row>
  </sheetData>
  <mergeCells count="6">
    <mergeCell ref="E49:H49"/>
    <mergeCell ref="A5:C5"/>
    <mergeCell ref="A6:C6"/>
    <mergeCell ref="E5:G5"/>
    <mergeCell ref="E6:G6"/>
    <mergeCell ref="E7:H7"/>
  </mergeCells>
  <pageMargins left="0" right="0" top="0" bottom="0" header="0" footer="0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6568-F692-184C-810B-EBEB6526E2A4}">
  <sheetPr>
    <tabColor rgb="FF7030A0"/>
  </sheetPr>
  <dimension ref="A1:AH36"/>
  <sheetViews>
    <sheetView topLeftCell="A7" zoomScale="110" zoomScaleNormal="110" workbookViewId="0">
      <selection activeCell="D31" sqref="D31"/>
    </sheetView>
  </sheetViews>
  <sheetFormatPr baseColWidth="10" defaultRowHeight="16" x14ac:dyDescent="0.2"/>
  <cols>
    <col min="1" max="1" width="5.83203125" customWidth="1"/>
    <col min="2" max="2" width="65.33203125" bestFit="1" customWidth="1"/>
    <col min="3" max="3" width="26.33203125" customWidth="1"/>
    <col min="4" max="4" width="21.1640625" customWidth="1"/>
    <col min="5" max="5" width="31.6640625" customWidth="1"/>
    <col min="6" max="6" width="3.5" style="2" customWidth="1"/>
    <col min="7" max="7" width="10.83203125" style="2" hidden="1" customWidth="1"/>
    <col min="8" max="34" width="10.83203125" style="2"/>
  </cols>
  <sheetData>
    <row r="1" spans="1:5" s="2" customFormat="1" ht="20" thickBot="1" x14ac:dyDescent="0.3">
      <c r="A1" s="184"/>
      <c r="B1" s="184"/>
      <c r="C1" s="184"/>
      <c r="D1" s="184"/>
    </row>
    <row r="2" spans="1:5" s="2" customFormat="1" ht="19" x14ac:dyDescent="0.25">
      <c r="A2" s="184"/>
      <c r="B2" s="185" t="s">
        <v>180</v>
      </c>
      <c r="C2" s="186"/>
      <c r="D2" s="184"/>
    </row>
    <row r="3" spans="1:5" s="2" customFormat="1" ht="19" x14ac:dyDescent="0.25">
      <c r="A3" s="184"/>
      <c r="B3" s="187" t="s">
        <v>181</v>
      </c>
      <c r="C3" s="188">
        <v>5180434</v>
      </c>
      <c r="D3" s="184"/>
    </row>
    <row r="4" spans="1:5" ht="19" x14ac:dyDescent="0.25">
      <c r="A4" s="189"/>
      <c r="B4" s="187" t="s">
        <v>183</v>
      </c>
      <c r="C4" s="188">
        <v>3664416</v>
      </c>
      <c r="D4" s="190"/>
      <c r="E4" s="2"/>
    </row>
    <row r="5" spans="1:5" ht="20" thickBot="1" x14ac:dyDescent="0.3">
      <c r="A5" s="189"/>
      <c r="B5" s="191" t="s">
        <v>182</v>
      </c>
      <c r="C5" s="192">
        <v>14337276</v>
      </c>
      <c r="D5" s="190"/>
      <c r="E5" s="2"/>
    </row>
    <row r="6" spans="1:5" ht="19" x14ac:dyDescent="0.25">
      <c r="A6" s="193"/>
      <c r="B6" s="184"/>
      <c r="C6" s="184"/>
      <c r="D6" s="190"/>
      <c r="E6" s="2"/>
    </row>
    <row r="7" spans="1:5" ht="20" thickBot="1" x14ac:dyDescent="0.25">
      <c r="A7" s="809" t="s">
        <v>76</v>
      </c>
      <c r="B7" s="810"/>
      <c r="C7" s="810"/>
      <c r="D7" s="810"/>
      <c r="E7" s="509"/>
    </row>
    <row r="8" spans="1:5" ht="20" thickTop="1" x14ac:dyDescent="0.25">
      <c r="A8" s="194"/>
      <c r="B8" s="811">
        <v>45657</v>
      </c>
      <c r="C8" s="811"/>
      <c r="D8" s="812"/>
      <c r="E8" s="510"/>
    </row>
    <row r="9" spans="1:5" ht="19" x14ac:dyDescent="0.25">
      <c r="A9" s="193"/>
      <c r="B9" s="195"/>
      <c r="C9" s="195"/>
      <c r="D9" s="196"/>
      <c r="E9" s="2"/>
    </row>
    <row r="10" spans="1:5" ht="19" x14ac:dyDescent="0.25">
      <c r="A10" s="193"/>
      <c r="B10" s="184"/>
      <c r="C10" s="184"/>
      <c r="D10" s="190"/>
      <c r="E10" s="2"/>
    </row>
    <row r="11" spans="1:5" ht="19" x14ac:dyDescent="0.25">
      <c r="A11" s="197" t="s">
        <v>77</v>
      </c>
      <c r="B11" s="198" t="s">
        <v>78</v>
      </c>
      <c r="C11" s="199" t="s">
        <v>537</v>
      </c>
      <c r="D11" s="200">
        <v>5180434</v>
      </c>
      <c r="E11" s="511" t="s">
        <v>79</v>
      </c>
    </row>
    <row r="12" spans="1:5" ht="19" x14ac:dyDescent="0.25">
      <c r="A12" s="201" t="s">
        <v>24</v>
      </c>
      <c r="B12" s="202" t="s">
        <v>80</v>
      </c>
      <c r="C12" s="203"/>
      <c r="D12" s="204"/>
      <c r="E12" s="511" t="s">
        <v>81</v>
      </c>
    </row>
    <row r="13" spans="1:5" ht="19" x14ac:dyDescent="0.25">
      <c r="A13" s="201" t="s">
        <v>77</v>
      </c>
      <c r="B13" s="205" t="s">
        <v>82</v>
      </c>
      <c r="C13" s="206"/>
      <c r="D13" s="207"/>
      <c r="E13" s="514" t="s">
        <v>83</v>
      </c>
    </row>
    <row r="14" spans="1:5" ht="19" x14ac:dyDescent="0.25">
      <c r="A14" s="201" t="s">
        <v>77</v>
      </c>
      <c r="B14" s="205" t="s">
        <v>84</v>
      </c>
      <c r="C14" s="206"/>
      <c r="D14" s="207"/>
      <c r="E14" s="2" t="s">
        <v>466</v>
      </c>
    </row>
    <row r="15" spans="1:5" ht="19" x14ac:dyDescent="0.25">
      <c r="A15" s="201" t="s">
        <v>24</v>
      </c>
      <c r="B15" s="205" t="s">
        <v>85</v>
      </c>
      <c r="C15" s="206"/>
      <c r="D15" s="208"/>
      <c r="E15" s="2"/>
    </row>
    <row r="16" spans="1:5" ht="19" x14ac:dyDescent="0.25">
      <c r="A16" s="193"/>
      <c r="B16" s="184"/>
      <c r="C16" s="184"/>
      <c r="D16" s="190"/>
      <c r="E16" s="2"/>
    </row>
    <row r="17" spans="1:5" ht="19" x14ac:dyDescent="0.25">
      <c r="A17" s="193"/>
      <c r="B17" s="209" t="s">
        <v>86</v>
      </c>
      <c r="C17" s="184"/>
      <c r="D17" s="190"/>
      <c r="E17" s="2"/>
    </row>
    <row r="18" spans="1:5" ht="19" x14ac:dyDescent="0.25">
      <c r="A18" s="201" t="s">
        <v>77</v>
      </c>
      <c r="B18" s="205" t="s">
        <v>87</v>
      </c>
      <c r="C18" s="206"/>
      <c r="D18" s="207">
        <f>'DET. BASE IMP. CON CONTABILIDAD'!G45</f>
        <v>14179769</v>
      </c>
      <c r="E18" s="512"/>
    </row>
    <row r="19" spans="1:5" ht="19" x14ac:dyDescent="0.25">
      <c r="A19" s="201" t="s">
        <v>77</v>
      </c>
      <c r="B19" s="205" t="s">
        <v>88</v>
      </c>
      <c r="C19" s="206"/>
      <c r="D19" s="207"/>
      <c r="E19" s="513" t="s">
        <v>475</v>
      </c>
    </row>
    <row r="20" spans="1:5" ht="19" x14ac:dyDescent="0.25">
      <c r="A20" s="201" t="s">
        <v>77</v>
      </c>
      <c r="B20" s="205" t="s">
        <v>89</v>
      </c>
      <c r="C20" s="206"/>
      <c r="D20" s="207"/>
      <c r="E20" s="512"/>
    </row>
    <row r="21" spans="1:5" ht="19" x14ac:dyDescent="0.25">
      <c r="A21" s="201" t="s">
        <v>77</v>
      </c>
      <c r="B21" s="205" t="s">
        <v>187</v>
      </c>
      <c r="C21" s="206"/>
      <c r="D21" s="207"/>
      <c r="E21" s="2" t="s">
        <v>467</v>
      </c>
    </row>
    <row r="22" spans="1:5" ht="19" x14ac:dyDescent="0.25">
      <c r="A22" s="201" t="s">
        <v>77</v>
      </c>
      <c r="B22" s="205" t="s">
        <v>90</v>
      </c>
      <c r="C22" s="210" t="s">
        <v>91</v>
      </c>
      <c r="D22" s="207"/>
      <c r="E22" s="2" t="str">
        <f>'[1]Libro Diario 2021'!D102</f>
        <v>Bonos "Alivio Pymes"</v>
      </c>
    </row>
    <row r="23" spans="1:5" ht="19" x14ac:dyDescent="0.25">
      <c r="A23" s="193"/>
      <c r="B23" s="184"/>
      <c r="C23" s="184"/>
      <c r="D23" s="190"/>
      <c r="E23" s="2"/>
    </row>
    <row r="24" spans="1:5" ht="19" x14ac:dyDescent="0.25">
      <c r="A24" s="193"/>
      <c r="B24" s="209" t="s">
        <v>92</v>
      </c>
      <c r="C24" s="184"/>
      <c r="D24" s="190"/>
      <c r="E24" s="2"/>
    </row>
    <row r="25" spans="1:5" ht="19" x14ac:dyDescent="0.25">
      <c r="A25" s="201" t="s">
        <v>24</v>
      </c>
      <c r="B25" s="205" t="s">
        <v>93</v>
      </c>
      <c r="C25" s="211" t="s">
        <v>94</v>
      </c>
      <c r="D25" s="207"/>
      <c r="E25" s="2"/>
    </row>
    <row r="26" spans="1:5" ht="19" x14ac:dyDescent="0.25">
      <c r="A26" s="197" t="s">
        <v>24</v>
      </c>
      <c r="B26" s="212" t="s">
        <v>93</v>
      </c>
      <c r="C26" s="213" t="s">
        <v>95</v>
      </c>
      <c r="D26" s="214">
        <v>0</v>
      </c>
      <c r="E26" s="2"/>
    </row>
    <row r="27" spans="1:5" ht="19" x14ac:dyDescent="0.25">
      <c r="A27" s="201" t="s">
        <v>24</v>
      </c>
      <c r="B27" s="205" t="s">
        <v>93</v>
      </c>
      <c r="C27" s="211" t="s">
        <v>96</v>
      </c>
      <c r="D27" s="215">
        <f>-'DET. BASE IMP. CON CONTABILIDAD'!G44</f>
        <v>-351602</v>
      </c>
      <c r="E27" s="513"/>
    </row>
    <row r="28" spans="1:5" ht="19" x14ac:dyDescent="0.25">
      <c r="A28" s="201" t="s">
        <v>24</v>
      </c>
      <c r="B28" s="205" t="s">
        <v>97</v>
      </c>
      <c r="C28" s="205" t="s">
        <v>11</v>
      </c>
      <c r="D28" s="778">
        <v>-8337276</v>
      </c>
      <c r="E28" s="519" t="s">
        <v>468</v>
      </c>
    </row>
    <row r="29" spans="1:5" ht="19" x14ac:dyDescent="0.25">
      <c r="A29" s="216" t="s">
        <v>24</v>
      </c>
      <c r="B29" s="217" t="s">
        <v>98</v>
      </c>
      <c r="C29" s="217"/>
      <c r="D29" s="218"/>
      <c r="E29" s="512"/>
    </row>
    <row r="30" spans="1:5" ht="20" thickBot="1" x14ac:dyDescent="0.3">
      <c r="A30" s="193"/>
      <c r="B30" s="184"/>
      <c r="C30" s="184"/>
      <c r="D30" s="520"/>
      <c r="E30" s="2"/>
    </row>
    <row r="31" spans="1:5" ht="20" thickBot="1" x14ac:dyDescent="0.3">
      <c r="A31" s="521"/>
      <c r="B31" s="522" t="s">
        <v>99</v>
      </c>
      <c r="C31" s="522"/>
      <c r="D31" s="523">
        <f>SUM(D11:D30)</f>
        <v>10671325</v>
      </c>
      <c r="E31" s="2"/>
    </row>
    <row r="32" spans="1:5" ht="19" x14ac:dyDescent="0.25">
      <c r="A32" s="193"/>
      <c r="B32" s="184"/>
      <c r="C32" s="184"/>
      <c r="D32" s="190"/>
      <c r="E32" s="2"/>
    </row>
    <row r="33" spans="1:5" x14ac:dyDescent="0.2">
      <c r="A33" s="182"/>
      <c r="B33" s="182"/>
      <c r="C33" s="182"/>
      <c r="D33" s="183"/>
      <c r="E33" s="182"/>
    </row>
    <row r="34" spans="1:5" x14ac:dyDescent="0.2">
      <c r="A34" s="182"/>
      <c r="B34" s="2"/>
      <c r="C34" s="182"/>
      <c r="D34" s="183"/>
      <c r="E34" s="182"/>
    </row>
    <row r="35" spans="1:5" x14ac:dyDescent="0.2">
      <c r="A35" s="182"/>
      <c r="B35" s="2"/>
      <c r="C35" s="182"/>
      <c r="D35" s="183"/>
      <c r="E35" s="182"/>
    </row>
    <row r="36" spans="1:5" x14ac:dyDescent="0.2">
      <c r="A36" s="182"/>
      <c r="B36" s="2"/>
      <c r="C36" s="182"/>
      <c r="D36" s="183"/>
      <c r="E36" s="182"/>
    </row>
  </sheetData>
  <mergeCells count="2">
    <mergeCell ref="A7:D7"/>
    <mergeCell ref="B8:D8"/>
  </mergeCells>
  <pageMargins left="0" right="0" top="0" bottom="0" header="0" footer="0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DC3F-736B-6B40-9360-A9B7017C1C74}">
  <sheetPr>
    <tabColor theme="4" tint="-0.249977111117893"/>
  </sheetPr>
  <dimension ref="A1:AE50"/>
  <sheetViews>
    <sheetView topLeftCell="A21" zoomScaleNormal="100" workbookViewId="0">
      <selection activeCell="G30" sqref="G30"/>
    </sheetView>
  </sheetViews>
  <sheetFormatPr baseColWidth="10" defaultRowHeight="19" x14ac:dyDescent="0.25"/>
  <cols>
    <col min="1" max="1" width="1.5" customWidth="1"/>
    <col min="2" max="2" width="66.5" style="296" bestFit="1" customWidth="1"/>
    <col min="3" max="6" width="15.83203125" style="296" customWidth="1"/>
    <col min="7" max="7" width="17.5" style="296" customWidth="1"/>
    <col min="8" max="8" width="19.83203125" style="296" customWidth="1"/>
    <col min="9" max="9" width="22" style="296" customWidth="1"/>
    <col min="10" max="10" width="15.83203125" style="296" customWidth="1"/>
    <col min="11" max="12" width="10.83203125" style="184"/>
    <col min="13" max="31" width="10.83203125" style="2"/>
  </cols>
  <sheetData>
    <row r="1" spans="1:10" ht="25" customHeight="1" thickBot="1" x14ac:dyDescent="0.3">
      <c r="A1" s="287"/>
      <c r="B1" s="220" t="s">
        <v>100</v>
      </c>
      <c r="C1" s="221"/>
      <c r="D1" s="222"/>
      <c r="E1" s="223"/>
      <c r="F1" s="223"/>
      <c r="G1" s="224"/>
      <c r="H1" s="223"/>
      <c r="I1" s="224"/>
      <c r="J1" s="225"/>
    </row>
    <row r="2" spans="1:10" ht="25" customHeight="1" thickBot="1" x14ac:dyDescent="0.3">
      <c r="A2" s="287"/>
      <c r="B2" s="226" t="s">
        <v>101</v>
      </c>
      <c r="C2" s="226"/>
      <c r="D2" s="219"/>
      <c r="E2" s="219"/>
      <c r="F2" s="219"/>
      <c r="G2" s="219"/>
      <c r="H2" s="219"/>
      <c r="I2" s="219"/>
      <c r="J2" s="225"/>
    </row>
    <row r="3" spans="1:10" ht="25" customHeight="1" thickBot="1" x14ac:dyDescent="0.3">
      <c r="A3" s="290"/>
      <c r="B3" s="223" t="s">
        <v>102</v>
      </c>
      <c r="C3" s="227"/>
      <c r="D3" s="227"/>
      <c r="E3" s="227"/>
      <c r="F3" s="227"/>
      <c r="G3" s="227"/>
      <c r="H3" s="227"/>
      <c r="I3" s="227"/>
      <c r="J3" s="228"/>
    </row>
    <row r="4" spans="1:10" ht="25" customHeight="1" thickBot="1" x14ac:dyDescent="0.3">
      <c r="A4" s="287"/>
      <c r="B4" s="219"/>
      <c r="C4" s="223"/>
      <c r="D4" s="219"/>
      <c r="E4" s="219"/>
      <c r="F4" s="219"/>
      <c r="G4" s="229" t="s">
        <v>103</v>
      </c>
      <c r="H4" s="229" t="s">
        <v>103</v>
      </c>
      <c r="I4" s="229" t="s">
        <v>104</v>
      </c>
      <c r="J4" s="225"/>
    </row>
    <row r="5" spans="1:10" ht="25" customHeight="1" thickBot="1" x14ac:dyDescent="0.3">
      <c r="A5" s="287"/>
      <c r="B5" s="227"/>
      <c r="C5" s="223"/>
      <c r="D5" s="219"/>
      <c r="E5" s="219"/>
      <c r="F5" s="219"/>
      <c r="G5" s="779">
        <v>0.14285700000000001</v>
      </c>
      <c r="H5" s="527">
        <v>0.14285700000000001</v>
      </c>
      <c r="I5" s="528"/>
      <c r="J5" s="225"/>
    </row>
    <row r="6" spans="1:10" ht="25" customHeight="1" x14ac:dyDescent="0.25">
      <c r="A6" s="287"/>
      <c r="B6" s="230"/>
      <c r="C6" s="223"/>
      <c r="D6" s="224"/>
      <c r="E6" s="224"/>
      <c r="F6" s="224"/>
      <c r="G6" s="231" t="s">
        <v>105</v>
      </c>
      <c r="H6" s="231" t="s">
        <v>106</v>
      </c>
      <c r="I6" s="232" t="s">
        <v>107</v>
      </c>
      <c r="J6" s="225"/>
    </row>
    <row r="7" spans="1:10" ht="25" customHeight="1" thickBot="1" x14ac:dyDescent="0.3">
      <c r="A7" s="287"/>
      <c r="B7" s="219" t="s">
        <v>108</v>
      </c>
      <c r="C7" s="223"/>
      <c r="D7" s="219" t="s">
        <v>109</v>
      </c>
      <c r="E7" s="227" t="s">
        <v>110</v>
      </c>
      <c r="F7" s="227"/>
      <c r="G7" s="233" t="s">
        <v>109</v>
      </c>
      <c r="H7" s="233" t="s">
        <v>110</v>
      </c>
      <c r="I7" s="233" t="s">
        <v>111</v>
      </c>
      <c r="J7" s="225"/>
    </row>
    <row r="8" spans="1:10" ht="25" customHeight="1" x14ac:dyDescent="0.25">
      <c r="A8" s="288"/>
      <c r="B8" s="813" t="s">
        <v>112</v>
      </c>
      <c r="C8" s="815" t="s">
        <v>113</v>
      </c>
      <c r="D8" s="813" t="s">
        <v>114</v>
      </c>
      <c r="E8" s="234" t="s">
        <v>115</v>
      </c>
      <c r="F8" s="538" t="s">
        <v>115</v>
      </c>
      <c r="G8" s="234" t="s">
        <v>116</v>
      </c>
      <c r="H8" s="234" t="s">
        <v>116</v>
      </c>
      <c r="I8" s="538" t="s">
        <v>116</v>
      </c>
      <c r="J8" s="538" t="s">
        <v>117</v>
      </c>
    </row>
    <row r="9" spans="1:10" ht="25" customHeight="1" thickBot="1" x14ac:dyDescent="0.3">
      <c r="A9" s="288"/>
      <c r="B9" s="814"/>
      <c r="C9" s="816"/>
      <c r="D9" s="817"/>
      <c r="E9" s="235" t="s">
        <v>118</v>
      </c>
      <c r="F9" s="539" t="s">
        <v>119</v>
      </c>
      <c r="G9" s="236">
        <v>0.14285700000000001</v>
      </c>
      <c r="H9" s="236">
        <v>0.14285700000000001</v>
      </c>
      <c r="I9" s="548" t="s">
        <v>104</v>
      </c>
      <c r="J9" s="541"/>
    </row>
    <row r="10" spans="1:10" ht="25" customHeight="1" thickBot="1" x14ac:dyDescent="0.3">
      <c r="A10" s="291"/>
      <c r="B10" s="237" t="s">
        <v>120</v>
      </c>
      <c r="C10" s="238">
        <f>SUM(D10:F10)</f>
        <v>0</v>
      </c>
      <c r="D10" s="239"/>
      <c r="E10" s="239"/>
      <c r="F10" s="240">
        <v>0</v>
      </c>
      <c r="G10" s="238">
        <v>37900</v>
      </c>
      <c r="H10" s="239">
        <f>'[1]RRE AT2021'!H30</f>
        <v>0</v>
      </c>
      <c r="I10" s="240">
        <f>'[1]RRE AT2021'!I30</f>
        <v>0</v>
      </c>
      <c r="J10" s="542">
        <v>0</v>
      </c>
    </row>
    <row r="11" spans="1:10" ht="25" customHeight="1" thickBot="1" x14ac:dyDescent="0.3">
      <c r="A11" s="291"/>
      <c r="B11" s="241" t="s">
        <v>121</v>
      </c>
      <c r="C11" s="242">
        <f>C10</f>
        <v>0</v>
      </c>
      <c r="D11" s="243">
        <f t="shared" ref="D11:J11" si="0">D10</f>
        <v>0</v>
      </c>
      <c r="E11" s="243">
        <f t="shared" si="0"/>
        <v>0</v>
      </c>
      <c r="F11" s="244">
        <f>F10</f>
        <v>0</v>
      </c>
      <c r="G11" s="242">
        <f t="shared" si="0"/>
        <v>37900</v>
      </c>
      <c r="H11" s="243">
        <f t="shared" si="0"/>
        <v>0</v>
      </c>
      <c r="I11" s="244">
        <f t="shared" si="0"/>
        <v>0</v>
      </c>
      <c r="J11" s="244">
        <f t="shared" si="0"/>
        <v>0</v>
      </c>
    </row>
    <row r="12" spans="1:10" ht="25" customHeight="1" x14ac:dyDescent="0.25">
      <c r="A12" s="291"/>
      <c r="B12" s="245"/>
      <c r="C12" s="246"/>
      <c r="D12" s="247"/>
      <c r="E12" s="247"/>
      <c r="F12" s="248"/>
      <c r="G12" s="246"/>
      <c r="H12" s="247"/>
      <c r="I12" s="248"/>
      <c r="J12" s="543"/>
    </row>
    <row r="13" spans="1:10" ht="25" customHeight="1" x14ac:dyDescent="0.25">
      <c r="A13" s="291"/>
      <c r="B13" s="249" t="s">
        <v>122</v>
      </c>
      <c r="C13" s="250">
        <f>D13</f>
        <v>0</v>
      </c>
      <c r="D13" s="251">
        <f>-D11</f>
        <v>0</v>
      </c>
      <c r="E13" s="251"/>
      <c r="F13" s="252"/>
      <c r="G13" s="250"/>
      <c r="H13" s="251"/>
      <c r="I13" s="252"/>
      <c r="J13" s="544"/>
    </row>
    <row r="14" spans="1:10" ht="25" customHeight="1" x14ac:dyDescent="0.25">
      <c r="A14" s="291"/>
      <c r="B14" s="249" t="str">
        <f>'[1]BCE 2021'!A25</f>
        <v>BONOS LEY 21.354</v>
      </c>
      <c r="C14" s="250"/>
      <c r="D14" s="251"/>
      <c r="E14" s="251"/>
      <c r="F14" s="252"/>
      <c r="G14" s="250"/>
      <c r="H14" s="251"/>
      <c r="I14" s="252"/>
      <c r="J14" s="544"/>
    </row>
    <row r="15" spans="1:10" ht="25" customHeight="1" x14ac:dyDescent="0.25">
      <c r="A15" s="291"/>
      <c r="B15" s="249" t="s">
        <v>123</v>
      </c>
      <c r="C15" s="250">
        <f>SUM(D15:F15)</f>
        <v>10515353</v>
      </c>
      <c r="D15" s="251">
        <f>E42</f>
        <v>10515353</v>
      </c>
      <c r="E15" s="251"/>
      <c r="F15" s="252"/>
      <c r="G15" s="250"/>
      <c r="H15" s="251"/>
      <c r="I15" s="252"/>
      <c r="J15" s="544"/>
    </row>
    <row r="16" spans="1:10" ht="25" customHeight="1" x14ac:dyDescent="0.25">
      <c r="A16" s="291"/>
      <c r="B16" s="253" t="s">
        <v>86</v>
      </c>
      <c r="C16" s="250">
        <f>SUM(D16:F16)</f>
        <v>0</v>
      </c>
      <c r="D16" s="251"/>
      <c r="E16" s="251"/>
      <c r="F16" s="252"/>
      <c r="G16" s="250"/>
      <c r="H16" s="251"/>
      <c r="I16" s="252"/>
      <c r="J16" s="544"/>
    </row>
    <row r="17" spans="1:10" ht="25" customHeight="1" thickBot="1" x14ac:dyDescent="0.3">
      <c r="A17" s="291"/>
      <c r="B17" s="254" t="s">
        <v>470</v>
      </c>
      <c r="C17" s="250">
        <f>SUM(D17:F17)</f>
        <v>0</v>
      </c>
      <c r="D17" s="255"/>
      <c r="E17" s="255"/>
      <c r="F17" s="256"/>
      <c r="G17" s="550">
        <f>'DET. BASE IMP. CON CONTABILIDAD'!G54</f>
        <v>1772471.125</v>
      </c>
      <c r="H17" s="255"/>
      <c r="I17" s="256"/>
      <c r="J17" s="545"/>
    </row>
    <row r="18" spans="1:10" ht="25" customHeight="1" thickBot="1" x14ac:dyDescent="0.3">
      <c r="A18" s="291"/>
      <c r="B18" s="241" t="s">
        <v>121</v>
      </c>
      <c r="C18" s="242">
        <f t="shared" ref="C18:J18" si="1">SUM(C11:C17)</f>
        <v>10515353</v>
      </c>
      <c r="D18" s="242">
        <f t="shared" si="1"/>
        <v>10515353</v>
      </c>
      <c r="E18" s="242">
        <f t="shared" si="1"/>
        <v>0</v>
      </c>
      <c r="F18" s="241">
        <f t="shared" si="1"/>
        <v>0</v>
      </c>
      <c r="G18" s="242">
        <f>SUM(G11:G17)</f>
        <v>1810371.125</v>
      </c>
      <c r="H18" s="242">
        <f t="shared" si="1"/>
        <v>0</v>
      </c>
      <c r="I18" s="241">
        <f t="shared" si="1"/>
        <v>0</v>
      </c>
      <c r="J18" s="244">
        <f t="shared" si="1"/>
        <v>0</v>
      </c>
    </row>
    <row r="19" spans="1:10" ht="25" customHeight="1" x14ac:dyDescent="0.25">
      <c r="A19" s="291"/>
      <c r="B19" s="245"/>
      <c r="C19" s="246"/>
      <c r="D19" s="247"/>
      <c r="E19" s="247"/>
      <c r="F19" s="248"/>
      <c r="G19" s="246"/>
      <c r="H19" s="247"/>
      <c r="I19" s="248"/>
      <c r="J19" s="543"/>
    </row>
    <row r="20" spans="1:10" ht="25" customHeight="1" x14ac:dyDescent="0.25">
      <c r="A20" s="291"/>
      <c r="B20" s="253" t="s">
        <v>92</v>
      </c>
      <c r="C20" s="250"/>
      <c r="D20" s="251"/>
      <c r="E20" s="251"/>
      <c r="F20" s="252"/>
      <c r="G20" s="250"/>
      <c r="H20" s="251"/>
      <c r="I20" s="252"/>
      <c r="J20" s="544"/>
    </row>
    <row r="21" spans="1:10" ht="25" customHeight="1" x14ac:dyDescent="0.25">
      <c r="A21" s="291"/>
      <c r="B21" s="257" t="s">
        <v>124</v>
      </c>
      <c r="C21" s="260">
        <f>D21</f>
        <v>0</v>
      </c>
      <c r="D21" s="258"/>
      <c r="E21" s="251"/>
      <c r="F21" s="252"/>
      <c r="G21" s="260">
        <f>D21*G9</f>
        <v>0</v>
      </c>
      <c r="H21" s="251"/>
      <c r="I21" s="252"/>
      <c r="J21" s="546"/>
    </row>
    <row r="22" spans="1:10" ht="25" customHeight="1" x14ac:dyDescent="0.25">
      <c r="A22" s="291"/>
      <c r="B22" s="249"/>
      <c r="C22" s="260">
        <f>SUM(D22)</f>
        <v>0</v>
      </c>
      <c r="D22" s="258"/>
      <c r="E22" s="258"/>
      <c r="F22" s="259"/>
      <c r="G22" s="260">
        <f>D22*G9</f>
        <v>0</v>
      </c>
      <c r="H22" s="251"/>
      <c r="I22" s="252"/>
      <c r="J22" s="546"/>
    </row>
    <row r="23" spans="1:10" ht="25" customHeight="1" x14ac:dyDescent="0.25">
      <c r="A23" s="291"/>
      <c r="B23" s="249" t="s">
        <v>176</v>
      </c>
      <c r="C23" s="260">
        <f>SUM(D23)</f>
        <v>-8337276</v>
      </c>
      <c r="D23" s="258">
        <v>-8337276</v>
      </c>
      <c r="E23" s="258"/>
      <c r="F23" s="259"/>
      <c r="G23" s="260">
        <f>D23*G9</f>
        <v>-1191038.2375320001</v>
      </c>
      <c r="H23" s="251"/>
      <c r="I23" s="252"/>
      <c r="J23" s="546"/>
    </row>
    <row r="24" spans="1:10" ht="25" customHeight="1" x14ac:dyDescent="0.25">
      <c r="A24" s="291"/>
      <c r="B24" s="257" t="s">
        <v>125</v>
      </c>
      <c r="C24" s="260"/>
      <c r="D24" s="258"/>
      <c r="E24" s="258"/>
      <c r="F24" s="259"/>
      <c r="G24" s="260"/>
      <c r="H24" s="251"/>
      <c r="I24" s="252"/>
      <c r="J24" s="546"/>
    </row>
    <row r="25" spans="1:10" ht="25" customHeight="1" x14ac:dyDescent="0.25">
      <c r="A25" s="291"/>
      <c r="B25" s="249" t="s">
        <v>471</v>
      </c>
      <c r="C25" s="260"/>
      <c r="D25" s="258"/>
      <c r="E25" s="258"/>
      <c r="F25" s="259"/>
      <c r="G25" s="260"/>
      <c r="H25" s="251"/>
      <c r="I25" s="252"/>
      <c r="J25" s="546"/>
    </row>
    <row r="26" spans="1:10" ht="25" customHeight="1" x14ac:dyDescent="0.25">
      <c r="A26" s="291"/>
      <c r="B26" s="249" t="s">
        <v>186</v>
      </c>
      <c r="C26" s="260"/>
      <c r="D26" s="258"/>
      <c r="E26" s="258"/>
      <c r="F26" s="259"/>
      <c r="G26" s="260"/>
      <c r="H26" s="251"/>
      <c r="I26" s="252"/>
      <c r="J26" s="546"/>
    </row>
    <row r="27" spans="1:10" ht="25" customHeight="1" x14ac:dyDescent="0.25">
      <c r="A27" s="287"/>
      <c r="B27" s="253" t="s">
        <v>126</v>
      </c>
      <c r="C27" s="250"/>
      <c r="D27" s="251"/>
      <c r="E27" s="251"/>
      <c r="F27" s="252"/>
      <c r="G27" s="260"/>
      <c r="H27" s="258"/>
      <c r="I27" s="259"/>
      <c r="J27" s="546"/>
    </row>
    <row r="28" spans="1:10" ht="25" customHeight="1" x14ac:dyDescent="0.25">
      <c r="A28" s="287"/>
      <c r="B28" s="261" t="str">
        <f>'[1]BI (c) AT2022'!A10</f>
        <v>MULTA FISCAL</v>
      </c>
      <c r="C28" s="250"/>
      <c r="D28" s="251"/>
      <c r="E28" s="251"/>
      <c r="F28" s="252"/>
      <c r="G28" s="260"/>
      <c r="H28" s="258"/>
      <c r="I28" s="259"/>
      <c r="J28" s="546"/>
    </row>
    <row r="29" spans="1:10" ht="25" customHeight="1" thickBot="1" x14ac:dyDescent="0.3">
      <c r="A29" s="289"/>
      <c r="B29" s="262"/>
      <c r="C29" s="263"/>
      <c r="D29" s="255"/>
      <c r="E29" s="255"/>
      <c r="F29" s="256"/>
      <c r="G29" s="549"/>
      <c r="H29" s="255"/>
      <c r="I29" s="256"/>
      <c r="J29" s="547"/>
    </row>
    <row r="30" spans="1:10" ht="25" customHeight="1" thickBot="1" x14ac:dyDescent="0.3">
      <c r="A30" s="292"/>
      <c r="B30" s="535" t="s">
        <v>127</v>
      </c>
      <c r="C30" s="540">
        <f>SUM(C18:C29)</f>
        <v>2178077</v>
      </c>
      <c r="D30" s="536">
        <f>SUM(D18:D29)</f>
        <v>2178077</v>
      </c>
      <c r="E30" s="536">
        <f t="shared" ref="E30:J30" si="2">E18+E22+E23</f>
        <v>0</v>
      </c>
      <c r="F30" s="537">
        <f t="shared" si="2"/>
        <v>0</v>
      </c>
      <c r="G30" s="540">
        <f>SUM(G18:G29)</f>
        <v>619332.88746799994</v>
      </c>
      <c r="H30" s="536">
        <f t="shared" si="2"/>
        <v>0</v>
      </c>
      <c r="I30" s="537">
        <f t="shared" si="2"/>
        <v>0</v>
      </c>
      <c r="J30" s="537">
        <f t="shared" si="2"/>
        <v>0</v>
      </c>
    </row>
    <row r="31" spans="1:10" ht="25" customHeight="1" x14ac:dyDescent="0.25">
      <c r="A31" s="289"/>
      <c r="B31" s="219"/>
      <c r="C31" s="223"/>
      <c r="D31" s="219"/>
      <c r="E31" s="219"/>
      <c r="F31" s="219"/>
      <c r="G31" s="219"/>
      <c r="H31" s="219"/>
      <c r="I31" s="219"/>
      <c r="J31" s="225"/>
    </row>
    <row r="32" spans="1:10" ht="25" customHeight="1" thickBot="1" x14ac:dyDescent="0.3">
      <c r="A32" s="289"/>
      <c r="B32" s="264" t="s">
        <v>128</v>
      </c>
      <c r="C32" s="265"/>
      <c r="D32" s="265"/>
      <c r="E32" s="266">
        <v>45657</v>
      </c>
      <c r="F32" s="267"/>
      <c r="G32" s="268"/>
      <c r="H32" s="269"/>
      <c r="I32" s="219"/>
      <c r="J32" s="225"/>
    </row>
    <row r="33" spans="1:12" ht="25" customHeight="1" thickTop="1" x14ac:dyDescent="0.25">
      <c r="A33" s="287"/>
      <c r="B33" s="270" t="s">
        <v>469</v>
      </c>
      <c r="C33" s="269"/>
      <c r="D33" s="269"/>
      <c r="E33" s="271">
        <f>CPTS!D31</f>
        <v>10671325</v>
      </c>
      <c r="F33" s="272"/>
      <c r="G33" s="269"/>
      <c r="H33" s="269"/>
      <c r="I33" s="219"/>
      <c r="J33" s="219"/>
    </row>
    <row r="34" spans="1:12" ht="25" customHeight="1" x14ac:dyDescent="0.25">
      <c r="A34" s="293"/>
      <c r="B34" s="270" t="s">
        <v>469</v>
      </c>
      <c r="C34" s="269"/>
      <c r="D34" s="269"/>
      <c r="E34" s="271"/>
      <c r="F34" s="272"/>
      <c r="G34" s="269"/>
      <c r="H34" s="269"/>
      <c r="I34" s="273"/>
      <c r="J34" s="273"/>
    </row>
    <row r="35" spans="1:12" ht="25" customHeight="1" x14ac:dyDescent="0.25">
      <c r="A35" s="293"/>
      <c r="B35" s="274" t="s">
        <v>92</v>
      </c>
      <c r="C35" s="269"/>
      <c r="D35" s="269"/>
      <c r="E35" s="271"/>
      <c r="F35" s="272"/>
      <c r="G35" s="269"/>
      <c r="H35" s="269"/>
      <c r="I35" s="273"/>
      <c r="J35" s="273"/>
    </row>
    <row r="36" spans="1:12" ht="25" customHeight="1" x14ac:dyDescent="0.25">
      <c r="A36" s="293"/>
      <c r="B36" s="275" t="s">
        <v>129</v>
      </c>
      <c r="C36" s="269"/>
      <c r="D36" s="269"/>
      <c r="E36" s="276">
        <v>-8493248</v>
      </c>
      <c r="F36" s="268" t="s">
        <v>538</v>
      </c>
      <c r="G36" s="273"/>
      <c r="H36" s="268"/>
      <c r="I36" s="273"/>
      <c r="J36" s="273"/>
    </row>
    <row r="37" spans="1:12" ht="25" customHeight="1" x14ac:dyDescent="0.25">
      <c r="A37" s="293"/>
      <c r="B37" s="270" t="s">
        <v>130</v>
      </c>
      <c r="C37" s="277" t="s">
        <v>91</v>
      </c>
      <c r="D37" s="269"/>
      <c r="E37" s="271"/>
      <c r="F37" s="269"/>
      <c r="G37" s="273"/>
      <c r="H37" s="269"/>
      <c r="I37" s="273"/>
      <c r="J37" s="273"/>
    </row>
    <row r="38" spans="1:12" ht="25" customHeight="1" x14ac:dyDescent="0.25">
      <c r="A38" s="293"/>
      <c r="B38" s="270" t="s">
        <v>130</v>
      </c>
      <c r="C38" s="269"/>
      <c r="D38" s="269"/>
      <c r="E38" s="271"/>
      <c r="F38" s="269"/>
      <c r="G38" s="273"/>
      <c r="H38" s="269"/>
      <c r="I38" s="273"/>
      <c r="J38" s="273"/>
    </row>
    <row r="39" spans="1:12" ht="25" customHeight="1" x14ac:dyDescent="0.25">
      <c r="A39" s="293"/>
      <c r="B39" s="278" t="s">
        <v>86</v>
      </c>
      <c r="C39" s="269"/>
      <c r="D39" s="269"/>
      <c r="E39" s="271"/>
      <c r="F39" s="269"/>
      <c r="G39" s="273"/>
      <c r="H39" s="269"/>
      <c r="I39" s="273"/>
      <c r="J39" s="273"/>
    </row>
    <row r="40" spans="1:12" ht="25" customHeight="1" x14ac:dyDescent="0.25">
      <c r="A40" s="293"/>
      <c r="B40" s="279" t="s">
        <v>131</v>
      </c>
      <c r="C40" s="269"/>
      <c r="D40" s="269"/>
      <c r="E40" s="271">
        <f>-CPTS!D28</f>
        <v>8337276</v>
      </c>
      <c r="F40" s="269" t="s">
        <v>132</v>
      </c>
      <c r="G40" s="273"/>
      <c r="H40" s="269"/>
      <c r="I40" s="273"/>
      <c r="J40" s="273"/>
    </row>
    <row r="41" spans="1:12" ht="25" customHeight="1" thickBot="1" x14ac:dyDescent="0.3">
      <c r="A41" s="293"/>
      <c r="B41" s="280" t="s">
        <v>133</v>
      </c>
      <c r="C41" s="281"/>
      <c r="D41" s="281"/>
      <c r="E41" s="282"/>
      <c r="F41" s="281"/>
      <c r="G41" s="273"/>
      <c r="H41" s="283"/>
      <c r="I41" s="273"/>
      <c r="J41" s="273"/>
    </row>
    <row r="42" spans="1:12" ht="25" customHeight="1" thickBot="1" x14ac:dyDescent="0.3">
      <c r="A42" s="293"/>
      <c r="B42" s="524" t="s">
        <v>134</v>
      </c>
      <c r="C42" s="525"/>
      <c r="D42" s="525"/>
      <c r="E42" s="526">
        <f>SUM(E33:E41)</f>
        <v>10515353</v>
      </c>
      <c r="F42" s="529" t="s">
        <v>135</v>
      </c>
      <c r="G42" s="530"/>
      <c r="H42" s="531"/>
      <c r="I42" s="273"/>
      <c r="J42" s="273"/>
    </row>
    <row r="43" spans="1:12" ht="25" customHeight="1" x14ac:dyDescent="0.25">
      <c r="A43" s="294"/>
      <c r="B43" s="284"/>
      <c r="C43" s="284"/>
      <c r="D43" s="284"/>
      <c r="E43" s="284"/>
      <c r="F43" s="284"/>
      <c r="G43" s="284"/>
      <c r="H43" s="284"/>
      <c r="I43" s="284"/>
      <c r="J43" s="284"/>
    </row>
    <row r="44" spans="1:12" ht="25" customHeight="1" thickBot="1" x14ac:dyDescent="0.3">
      <c r="A44" s="294"/>
      <c r="B44" s="284"/>
      <c r="C44" s="284"/>
      <c r="D44" s="284"/>
      <c r="E44" s="284"/>
      <c r="F44" s="284"/>
      <c r="G44" s="284"/>
      <c r="H44" s="284"/>
      <c r="I44" s="285"/>
      <c r="J44" s="286"/>
    </row>
    <row r="45" spans="1:12" ht="25" customHeight="1" x14ac:dyDescent="0.25">
      <c r="A45" s="294"/>
      <c r="B45" s="297" t="s">
        <v>180</v>
      </c>
      <c r="C45" s="298"/>
      <c r="D45" s="284"/>
      <c r="E45" s="284"/>
      <c r="F45" s="284"/>
      <c r="G45" s="284"/>
      <c r="H45" s="284"/>
      <c r="I45" s="284"/>
      <c r="J45" s="284"/>
    </row>
    <row r="46" spans="1:12" ht="25" customHeight="1" x14ac:dyDescent="0.25">
      <c r="A46" s="294"/>
      <c r="B46" s="299" t="s">
        <v>184</v>
      </c>
      <c r="C46" s="300">
        <v>8493248</v>
      </c>
      <c r="D46" s="284"/>
      <c r="E46" s="284"/>
      <c r="F46" s="284"/>
      <c r="G46" s="284"/>
      <c r="H46" s="284"/>
      <c r="I46" s="284"/>
      <c r="J46" s="284"/>
    </row>
    <row r="47" spans="1:12" s="2" customFormat="1" ht="25" customHeight="1" x14ac:dyDescent="0.25">
      <c r="A47" s="294"/>
      <c r="B47" s="301" t="s">
        <v>185</v>
      </c>
      <c r="C47" s="302">
        <f>CPTS!C5</f>
        <v>14337276</v>
      </c>
      <c r="D47" s="284"/>
      <c r="E47" s="284"/>
      <c r="F47" s="284"/>
      <c r="G47" s="284"/>
      <c r="H47" s="284"/>
      <c r="I47" s="284"/>
      <c r="J47" s="284"/>
      <c r="K47" s="184"/>
      <c r="L47" s="184"/>
    </row>
    <row r="48" spans="1:12" s="2" customFormat="1" ht="25" customHeight="1" x14ac:dyDescent="0.25">
      <c r="A48" s="295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</row>
    <row r="49" spans="2:12" s="2" customFormat="1" x14ac:dyDescent="0.25"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</row>
    <row r="50" spans="2:12" s="2" customFormat="1" x14ac:dyDescent="0.25"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</row>
  </sheetData>
  <mergeCells count="3">
    <mergeCell ref="B8:B9"/>
    <mergeCell ref="C8:C9"/>
    <mergeCell ref="D8:D9"/>
  </mergeCells>
  <pageMargins left="0" right="0" top="0" bottom="0" header="0" footer="0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547-8ADD-8B43-8920-0026F829B4A9}">
  <sheetPr>
    <tabColor theme="8" tint="0.39997558519241921"/>
  </sheetPr>
  <dimension ref="A1:AH27"/>
  <sheetViews>
    <sheetView topLeftCell="I7" zoomScale="130" zoomScaleNormal="130" workbookViewId="0">
      <selection activeCell="U11" sqref="U11"/>
    </sheetView>
  </sheetViews>
  <sheetFormatPr baseColWidth="10" defaultRowHeight="16" x14ac:dyDescent="0.2"/>
  <cols>
    <col min="1" max="1" width="3.5" customWidth="1"/>
    <col min="2" max="2" width="13.5" customWidth="1"/>
    <col min="5" max="5" width="17" customWidth="1"/>
    <col min="6" max="6" width="18.1640625" customWidth="1"/>
    <col min="7" max="7" width="14.1640625" customWidth="1"/>
    <col min="21" max="21" width="15" customWidth="1"/>
  </cols>
  <sheetData>
    <row r="1" spans="1:34" ht="20" x14ac:dyDescent="0.2">
      <c r="A1" s="489"/>
      <c r="B1" s="489" t="s">
        <v>427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</row>
    <row r="2" spans="1:34" ht="20" x14ac:dyDescent="0.2">
      <c r="A2" s="489"/>
      <c r="B2" s="490" t="s">
        <v>428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</row>
    <row r="3" spans="1:34" x14ac:dyDescent="0.2">
      <c r="A3" s="488"/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</row>
    <row r="4" spans="1:34" ht="18" x14ac:dyDescent="0.2">
      <c r="A4" s="491"/>
      <c r="B4" s="492" t="s">
        <v>429</v>
      </c>
      <c r="C4" s="492" t="s">
        <v>430</v>
      </c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</row>
    <row r="5" spans="1:34" ht="23" x14ac:dyDescent="0.25">
      <c r="A5" s="493"/>
      <c r="B5" s="818" t="s">
        <v>431</v>
      </c>
      <c r="C5" s="818" t="s">
        <v>432</v>
      </c>
      <c r="D5" s="818" t="s">
        <v>433</v>
      </c>
      <c r="E5" s="818" t="s">
        <v>472</v>
      </c>
      <c r="F5" s="819" t="s">
        <v>434</v>
      </c>
      <c r="G5" s="819"/>
      <c r="H5" s="819"/>
      <c r="I5" s="819"/>
      <c r="J5" s="819"/>
      <c r="K5" s="819"/>
      <c r="L5" s="819"/>
      <c r="M5" s="819"/>
      <c r="N5" s="819"/>
      <c r="O5" s="819"/>
      <c r="P5" s="819"/>
      <c r="Q5" s="819"/>
      <c r="R5" s="827" t="s">
        <v>435</v>
      </c>
      <c r="S5" s="827"/>
      <c r="T5" s="827"/>
      <c r="U5" s="827"/>
      <c r="V5" s="827"/>
      <c r="W5" s="827"/>
      <c r="X5" s="827"/>
      <c r="Y5" s="827"/>
      <c r="Z5" s="827"/>
      <c r="AA5" s="827"/>
      <c r="AB5" s="827"/>
      <c r="AC5" s="827"/>
      <c r="AD5" s="827"/>
      <c r="AE5" s="827"/>
      <c r="AF5" s="827"/>
      <c r="AG5" s="818" t="s">
        <v>436</v>
      </c>
      <c r="AH5" s="818" t="s">
        <v>437</v>
      </c>
    </row>
    <row r="6" spans="1:34" x14ac:dyDescent="0.2">
      <c r="A6" s="493"/>
      <c r="B6" s="818"/>
      <c r="C6" s="818"/>
      <c r="D6" s="818"/>
      <c r="E6" s="818"/>
      <c r="F6" s="828" t="s">
        <v>438</v>
      </c>
      <c r="G6" s="828"/>
      <c r="H6" s="828"/>
      <c r="I6" s="828"/>
      <c r="J6" s="829" t="s">
        <v>439</v>
      </c>
      <c r="K6" s="830"/>
      <c r="L6" s="830"/>
      <c r="M6" s="830"/>
      <c r="N6" s="830"/>
      <c r="O6" s="831"/>
      <c r="P6" s="831"/>
      <c r="Q6" s="832"/>
      <c r="R6" s="829" t="s">
        <v>440</v>
      </c>
      <c r="S6" s="830"/>
      <c r="T6" s="830"/>
      <c r="U6" s="830"/>
      <c r="V6" s="830"/>
      <c r="W6" s="830"/>
      <c r="X6" s="830"/>
      <c r="Y6" s="830"/>
      <c r="Z6" s="833"/>
      <c r="AA6" s="829" t="s">
        <v>441</v>
      </c>
      <c r="AB6" s="830"/>
      <c r="AC6" s="830"/>
      <c r="AD6" s="830"/>
      <c r="AE6" s="833"/>
      <c r="AF6" s="818" t="s">
        <v>442</v>
      </c>
      <c r="AG6" s="818"/>
      <c r="AH6" s="818"/>
    </row>
    <row r="7" spans="1:34" ht="44" customHeight="1" x14ac:dyDescent="0.2">
      <c r="A7" s="493"/>
      <c r="B7" s="818"/>
      <c r="C7" s="818"/>
      <c r="D7" s="818"/>
      <c r="E7" s="818"/>
      <c r="F7" s="828"/>
      <c r="G7" s="828"/>
      <c r="H7" s="828"/>
      <c r="I7" s="828"/>
      <c r="J7" s="834" t="s">
        <v>443</v>
      </c>
      <c r="K7" s="835"/>
      <c r="L7" s="835"/>
      <c r="M7" s="835"/>
      <c r="N7" s="835"/>
      <c r="O7" s="836" t="s">
        <v>444</v>
      </c>
      <c r="P7" s="824"/>
      <c r="Q7" s="820" t="s">
        <v>445</v>
      </c>
      <c r="R7" s="829" t="s">
        <v>446</v>
      </c>
      <c r="S7" s="830"/>
      <c r="T7" s="830"/>
      <c r="U7" s="830"/>
      <c r="V7" s="830"/>
      <c r="W7" s="833"/>
      <c r="X7" s="829" t="s">
        <v>447</v>
      </c>
      <c r="Y7" s="833"/>
      <c r="Z7" s="820" t="s">
        <v>448</v>
      </c>
      <c r="AA7" s="829" t="s">
        <v>446</v>
      </c>
      <c r="AB7" s="833"/>
      <c r="AC7" s="829" t="s">
        <v>447</v>
      </c>
      <c r="AD7" s="833"/>
      <c r="AE7" s="820" t="s">
        <v>448</v>
      </c>
      <c r="AF7" s="818"/>
      <c r="AG7" s="818"/>
      <c r="AH7" s="818"/>
    </row>
    <row r="8" spans="1:34" ht="81" customHeight="1" x14ac:dyDescent="0.2">
      <c r="A8" s="493"/>
      <c r="B8" s="818"/>
      <c r="C8" s="818"/>
      <c r="D8" s="818"/>
      <c r="E8" s="818"/>
      <c r="F8" s="828"/>
      <c r="G8" s="828"/>
      <c r="H8" s="828"/>
      <c r="I8" s="828"/>
      <c r="J8" s="823" t="s">
        <v>449</v>
      </c>
      <c r="K8" s="824" t="s">
        <v>450</v>
      </c>
      <c r="L8" s="820" t="s">
        <v>451</v>
      </c>
      <c r="M8" s="820" t="s">
        <v>452</v>
      </c>
      <c r="N8" s="820" t="s">
        <v>453</v>
      </c>
      <c r="O8" s="836" t="s">
        <v>454</v>
      </c>
      <c r="P8" s="820" t="s">
        <v>455</v>
      </c>
      <c r="Q8" s="821"/>
      <c r="R8" s="829" t="s">
        <v>456</v>
      </c>
      <c r="S8" s="833"/>
      <c r="T8" s="829" t="s">
        <v>457</v>
      </c>
      <c r="U8" s="833"/>
      <c r="V8" s="829" t="s">
        <v>458</v>
      </c>
      <c r="W8" s="833"/>
      <c r="X8" s="829" t="s">
        <v>458</v>
      </c>
      <c r="Y8" s="833"/>
      <c r="Z8" s="821"/>
      <c r="AA8" s="818" t="s">
        <v>193</v>
      </c>
      <c r="AB8" s="818" t="s">
        <v>194</v>
      </c>
      <c r="AC8" s="818" t="s">
        <v>193</v>
      </c>
      <c r="AD8" s="818" t="s">
        <v>194</v>
      </c>
      <c r="AE8" s="821"/>
      <c r="AF8" s="818"/>
      <c r="AG8" s="818"/>
      <c r="AH8" s="818"/>
    </row>
    <row r="9" spans="1:34" ht="54" customHeight="1" x14ac:dyDescent="0.2">
      <c r="A9" s="493"/>
      <c r="B9" s="818"/>
      <c r="C9" s="818"/>
      <c r="D9" s="818"/>
      <c r="E9" s="818"/>
      <c r="F9" s="818" t="s">
        <v>459</v>
      </c>
      <c r="G9" s="818" t="s">
        <v>460</v>
      </c>
      <c r="H9" s="818" t="s">
        <v>461</v>
      </c>
      <c r="I9" s="818" t="s">
        <v>462</v>
      </c>
      <c r="J9" s="821"/>
      <c r="K9" s="825"/>
      <c r="L9" s="821"/>
      <c r="M9" s="821"/>
      <c r="N9" s="821"/>
      <c r="O9" s="840"/>
      <c r="P9" s="821"/>
      <c r="Q9" s="821"/>
      <c r="R9" s="818" t="s">
        <v>193</v>
      </c>
      <c r="S9" s="818" t="s">
        <v>194</v>
      </c>
      <c r="T9" s="818" t="s">
        <v>193</v>
      </c>
      <c r="U9" s="818" t="s">
        <v>194</v>
      </c>
      <c r="V9" s="818" t="s">
        <v>193</v>
      </c>
      <c r="W9" s="818" t="s">
        <v>194</v>
      </c>
      <c r="X9" s="818" t="s">
        <v>193</v>
      </c>
      <c r="Y9" s="818" t="s">
        <v>194</v>
      </c>
      <c r="Z9" s="821"/>
      <c r="AA9" s="818"/>
      <c r="AB9" s="818"/>
      <c r="AC9" s="818"/>
      <c r="AD9" s="818"/>
      <c r="AE9" s="821"/>
      <c r="AF9" s="818"/>
      <c r="AG9" s="818"/>
      <c r="AH9" s="818"/>
    </row>
    <row r="10" spans="1:34" ht="63" customHeight="1" x14ac:dyDescent="0.2">
      <c r="A10" s="493"/>
      <c r="B10" s="818"/>
      <c r="C10" s="818"/>
      <c r="D10" s="818"/>
      <c r="E10" s="818"/>
      <c r="F10" s="818"/>
      <c r="G10" s="818"/>
      <c r="H10" s="818"/>
      <c r="I10" s="818"/>
      <c r="J10" s="822"/>
      <c r="K10" s="826"/>
      <c r="L10" s="822"/>
      <c r="M10" s="822"/>
      <c r="N10" s="822"/>
      <c r="O10" s="841"/>
      <c r="P10" s="822"/>
      <c r="Q10" s="822"/>
      <c r="R10" s="818"/>
      <c r="S10" s="818"/>
      <c r="T10" s="818"/>
      <c r="U10" s="818"/>
      <c r="V10" s="818"/>
      <c r="W10" s="818"/>
      <c r="X10" s="818"/>
      <c r="Y10" s="818"/>
      <c r="Z10" s="822"/>
      <c r="AA10" s="818"/>
      <c r="AB10" s="818"/>
      <c r="AC10" s="818"/>
      <c r="AD10" s="818"/>
      <c r="AE10" s="822"/>
      <c r="AF10" s="818"/>
      <c r="AG10" s="818"/>
      <c r="AH10" s="818"/>
    </row>
    <row r="11" spans="1:34" ht="20" x14ac:dyDescent="0.2">
      <c r="A11" s="494"/>
      <c r="B11" s="495">
        <v>45656</v>
      </c>
      <c r="C11" s="496"/>
      <c r="D11" s="496"/>
      <c r="E11" s="551"/>
      <c r="F11" s="501">
        <f>RRE!E40</f>
        <v>8337276</v>
      </c>
      <c r="G11" s="496"/>
      <c r="H11" s="496"/>
      <c r="I11" s="552"/>
      <c r="J11" s="496"/>
      <c r="K11" s="496"/>
      <c r="L11" s="496"/>
      <c r="M11" s="496"/>
      <c r="N11" s="496"/>
      <c r="O11" s="496"/>
      <c r="P11" s="496"/>
      <c r="Q11" s="496"/>
      <c r="R11" s="496"/>
      <c r="S11" s="496"/>
      <c r="T11" s="496"/>
      <c r="U11" s="501">
        <f>-RRE!G23</f>
        <v>1191038.2375320001</v>
      </c>
      <c r="V11" s="496"/>
      <c r="W11" s="496"/>
      <c r="X11" s="496"/>
      <c r="Y11" s="496"/>
      <c r="Z11" s="496"/>
      <c r="AA11" s="496"/>
      <c r="AB11" s="496"/>
      <c r="AC11" s="496"/>
      <c r="AD11" s="496"/>
      <c r="AE11" s="496"/>
      <c r="AF11" s="496"/>
      <c r="AG11" s="496"/>
      <c r="AH11" s="501">
        <v>1</v>
      </c>
    </row>
    <row r="12" spans="1:34" ht="20" x14ac:dyDescent="0.2">
      <c r="A12" s="494"/>
      <c r="B12" s="495"/>
      <c r="C12" s="496"/>
      <c r="D12" s="496"/>
      <c r="E12" s="551"/>
      <c r="F12" s="501"/>
      <c r="G12" s="496"/>
      <c r="H12" s="496"/>
      <c r="I12" s="552"/>
      <c r="J12" s="496"/>
      <c r="K12" s="496"/>
      <c r="L12" s="496"/>
      <c r="M12" s="496"/>
      <c r="N12" s="496"/>
      <c r="O12" s="496"/>
      <c r="P12" s="496"/>
      <c r="Q12" s="496"/>
      <c r="R12" s="496"/>
      <c r="S12" s="496"/>
      <c r="T12" s="496"/>
      <c r="U12" s="501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501">
        <v>2</v>
      </c>
    </row>
    <row r="13" spans="1:34" x14ac:dyDescent="0.2">
      <c r="A13" s="497"/>
      <c r="B13" s="498"/>
      <c r="C13" s="498"/>
      <c r="D13" s="498"/>
      <c r="E13" s="498"/>
      <c r="F13" s="580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578">
        <f>SUM(U11:U12)</f>
        <v>1191038.2375320001</v>
      </c>
      <c r="V13" s="498"/>
      <c r="W13" s="498"/>
      <c r="X13" s="498"/>
      <c r="Y13" s="498"/>
      <c r="Z13" s="498"/>
      <c r="AA13" s="498"/>
      <c r="AB13" s="498"/>
      <c r="AC13" s="498"/>
      <c r="AD13" s="498"/>
      <c r="AE13" s="498"/>
      <c r="AF13" s="498"/>
      <c r="AG13" s="498"/>
      <c r="AH13" s="498"/>
    </row>
    <row r="14" spans="1:34" x14ac:dyDescent="0.2">
      <c r="A14" s="488"/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88"/>
      <c r="AD14" s="488"/>
      <c r="AE14" s="488"/>
      <c r="AF14" s="488"/>
      <c r="AG14" s="488"/>
      <c r="AH14" s="488"/>
    </row>
    <row r="15" spans="1:34" x14ac:dyDescent="0.2">
      <c r="A15" s="488"/>
      <c r="B15" s="488"/>
      <c r="C15" s="488"/>
      <c r="D15" s="488"/>
      <c r="E15" s="488"/>
      <c r="F15" s="488"/>
      <c r="G15" s="488"/>
      <c r="H15" s="488"/>
      <c r="I15" s="488"/>
      <c r="J15" s="488"/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/>
      <c r="Y15" s="488"/>
      <c r="Z15" s="488"/>
      <c r="AA15" s="488"/>
      <c r="AB15" s="488"/>
      <c r="AC15" s="488"/>
      <c r="AD15" s="488"/>
      <c r="AE15" s="488"/>
      <c r="AF15" s="488"/>
      <c r="AG15" s="488"/>
      <c r="AH15" s="488"/>
    </row>
    <row r="16" spans="1:34" x14ac:dyDescent="0.2">
      <c r="A16" s="488"/>
      <c r="B16" s="2" t="s">
        <v>463</v>
      </c>
      <c r="C16" s="488"/>
      <c r="D16" s="488"/>
      <c r="E16" s="488"/>
      <c r="F16" s="488"/>
      <c r="G16" s="488"/>
      <c r="H16" s="488"/>
      <c r="I16" s="488"/>
      <c r="J16" s="488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88"/>
      <c r="AD16" s="488"/>
      <c r="AE16" s="488"/>
      <c r="AF16" s="488"/>
      <c r="AG16" s="488"/>
      <c r="AH16" s="488"/>
    </row>
    <row r="17" spans="1:34" x14ac:dyDescent="0.2">
      <c r="A17" s="488"/>
      <c r="B17" s="488"/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  <c r="AF17" s="488"/>
      <c r="AG17" s="488"/>
      <c r="AH17" s="488"/>
    </row>
    <row r="18" spans="1:34" x14ac:dyDescent="0.2">
      <c r="A18" s="488"/>
      <c r="B18" s="488"/>
      <c r="C18" s="488"/>
      <c r="D18" s="488"/>
      <c r="E18" s="488"/>
      <c r="F18" s="488"/>
      <c r="G18" s="488"/>
      <c r="H18" s="488"/>
      <c r="I18" s="488"/>
      <c r="J18" s="488"/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</row>
    <row r="19" spans="1:34" x14ac:dyDescent="0.2">
      <c r="A19" s="488"/>
      <c r="B19" s="499" t="s">
        <v>464</v>
      </c>
      <c r="C19" s="500"/>
      <c r="D19" s="488"/>
      <c r="E19" s="499" t="s">
        <v>465</v>
      </c>
      <c r="F19" s="500"/>
      <c r="G19" s="500"/>
      <c r="H19" s="488"/>
      <c r="I19" s="488"/>
      <c r="J19" s="488"/>
      <c r="K19" s="488"/>
      <c r="L19" s="488"/>
      <c r="M19" s="488"/>
      <c r="N19" s="488"/>
      <c r="O19" s="488"/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88"/>
      <c r="AD19" s="488"/>
      <c r="AE19" s="488"/>
      <c r="AF19" s="488"/>
      <c r="AG19" s="488"/>
      <c r="AH19" s="488"/>
    </row>
    <row r="20" spans="1:34" x14ac:dyDescent="0.2">
      <c r="A20" s="488"/>
      <c r="B20" s="837"/>
      <c r="C20" s="838"/>
      <c r="D20" s="488"/>
      <c r="E20" s="837"/>
      <c r="F20" s="839"/>
      <c r="G20" s="83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</row>
    <row r="21" spans="1:34" s="2" customFormat="1" x14ac:dyDescent="0.2">
      <c r="A21" s="488"/>
      <c r="B21" s="488"/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</row>
    <row r="22" spans="1:34" s="2" customFormat="1" x14ac:dyDescent="0.2"/>
    <row r="23" spans="1:34" s="2" customFormat="1" x14ac:dyDescent="0.2"/>
    <row r="24" spans="1:34" s="2" customFormat="1" x14ac:dyDescent="0.2"/>
    <row r="25" spans="1:34" s="2" customFormat="1" x14ac:dyDescent="0.2"/>
    <row r="26" spans="1:34" s="2" customFormat="1" x14ac:dyDescent="0.2"/>
    <row r="27" spans="1:34" s="2" customFormat="1" x14ac:dyDescent="0.2"/>
  </sheetData>
  <mergeCells count="51">
    <mergeCell ref="B20:C20"/>
    <mergeCell ref="E20:G20"/>
    <mergeCell ref="AB8:AB10"/>
    <mergeCell ref="AC8:AC10"/>
    <mergeCell ref="AD8:AD10"/>
    <mergeCell ref="F9:F10"/>
    <mergeCell ref="G9:G10"/>
    <mergeCell ref="H9:H10"/>
    <mergeCell ref="I9:I10"/>
    <mergeCell ref="R9:R10"/>
    <mergeCell ref="S9:S10"/>
    <mergeCell ref="T9:T10"/>
    <mergeCell ref="L8:L10"/>
    <mergeCell ref="M8:M10"/>
    <mergeCell ref="N8:N10"/>
    <mergeCell ref="O8:O10"/>
    <mergeCell ref="AA8:AA10"/>
    <mergeCell ref="P8:P10"/>
    <mergeCell ref="R8:S8"/>
    <mergeCell ref="R7:W7"/>
    <mergeCell ref="X7:Y7"/>
    <mergeCell ref="Z7:Z10"/>
    <mergeCell ref="U9:U10"/>
    <mergeCell ref="V9:V10"/>
    <mergeCell ref="W9:W10"/>
    <mergeCell ref="X9:X10"/>
    <mergeCell ref="Y9:Y10"/>
    <mergeCell ref="R5:AF5"/>
    <mergeCell ref="AG5:AG10"/>
    <mergeCell ref="AH5:AH10"/>
    <mergeCell ref="F6:I8"/>
    <mergeCell ref="J6:Q6"/>
    <mergeCell ref="R6:Z6"/>
    <mergeCell ref="AA6:AE6"/>
    <mergeCell ref="AF6:AF10"/>
    <mergeCell ref="J7:N7"/>
    <mergeCell ref="O7:P7"/>
    <mergeCell ref="AA7:AB7"/>
    <mergeCell ref="AC7:AD7"/>
    <mergeCell ref="AE7:AE10"/>
    <mergeCell ref="T8:U8"/>
    <mergeCell ref="V8:W8"/>
    <mergeCell ref="X8:Y8"/>
    <mergeCell ref="B5:B10"/>
    <mergeCell ref="C5:C10"/>
    <mergeCell ref="D5:D10"/>
    <mergeCell ref="E5:E10"/>
    <mergeCell ref="F5:Q5"/>
    <mergeCell ref="Q7:Q10"/>
    <mergeCell ref="J8:J10"/>
    <mergeCell ref="K8:K10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EA34-89B0-7040-948E-30F618E92AC4}">
  <dimension ref="A1:AN180"/>
  <sheetViews>
    <sheetView workbookViewId="0">
      <selection activeCell="H4" sqref="H4"/>
    </sheetView>
  </sheetViews>
  <sheetFormatPr baseColWidth="10" defaultRowHeight="16" x14ac:dyDescent="0.2"/>
  <cols>
    <col min="1" max="1" width="38.33203125" customWidth="1"/>
    <col min="3" max="3" width="15.6640625" customWidth="1"/>
    <col min="4" max="4" width="22.6640625" bestFit="1" customWidth="1"/>
    <col min="5" max="5" width="20.6640625" customWidth="1"/>
    <col min="6" max="6" width="16" customWidth="1"/>
    <col min="9" max="10" width="10.83203125" style="2"/>
    <col min="11" max="11" width="16" style="2" customWidth="1"/>
    <col min="12" max="12" width="10.83203125" style="2"/>
    <col min="13" max="13" width="11.5" style="2" bestFit="1" customWidth="1"/>
    <col min="14" max="40" width="10.83203125" style="2"/>
  </cols>
  <sheetData>
    <row r="1" spans="1:40" s="687" customFormat="1" x14ac:dyDescent="0.2">
      <c r="A1" s="717" t="s">
        <v>482</v>
      </c>
      <c r="B1" s="718"/>
      <c r="C1" s="718"/>
      <c r="D1" s="718"/>
      <c r="E1" s="718"/>
      <c r="F1" s="718"/>
      <c r="G1" s="718"/>
      <c r="H1" s="719"/>
      <c r="I1" s="720"/>
      <c r="J1" s="720"/>
      <c r="K1" s="720"/>
      <c r="L1" s="720"/>
      <c r="M1" s="720"/>
      <c r="N1" s="72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</row>
    <row r="2" spans="1:40" s="687" customFormat="1" ht="17" thickBot="1" x14ac:dyDescent="0.25">
      <c r="A2" s="722"/>
      <c r="B2" s="723"/>
      <c r="C2" s="723"/>
      <c r="D2" s="723"/>
      <c r="E2" s="723"/>
      <c r="F2" s="723"/>
      <c r="G2" s="723"/>
      <c r="H2" s="724"/>
      <c r="I2" s="511"/>
      <c r="J2" s="511"/>
      <c r="K2" s="511"/>
      <c r="L2" s="511"/>
      <c r="M2" s="511"/>
      <c r="N2" s="725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</row>
    <row r="3" spans="1:40" s="687" customFormat="1" x14ac:dyDescent="0.2">
      <c r="A3" s="726" t="s">
        <v>488</v>
      </c>
      <c r="B3" s="690" t="s">
        <v>489</v>
      </c>
      <c r="C3" s="690" t="s">
        <v>490</v>
      </c>
      <c r="D3" s="690" t="s">
        <v>491</v>
      </c>
      <c r="E3" s="690" t="s">
        <v>492</v>
      </c>
      <c r="F3" s="690" t="s">
        <v>479</v>
      </c>
      <c r="G3" s="690" t="s">
        <v>494</v>
      </c>
      <c r="H3" s="691" t="s">
        <v>495</v>
      </c>
      <c r="I3" s="511"/>
      <c r="J3" s="511"/>
      <c r="K3" s="688" t="s">
        <v>493</v>
      </c>
      <c r="L3" s="511"/>
      <c r="M3" s="511" t="s">
        <v>515</v>
      </c>
      <c r="N3" s="725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</row>
    <row r="4" spans="1:40" ht="17" thickBot="1" x14ac:dyDescent="0.25">
      <c r="A4" s="727" t="s">
        <v>483</v>
      </c>
      <c r="B4" s="692" t="s">
        <v>485</v>
      </c>
      <c r="C4" s="692" t="s">
        <v>487</v>
      </c>
      <c r="D4" s="692" t="s">
        <v>481</v>
      </c>
      <c r="E4" s="692" t="s">
        <v>481</v>
      </c>
      <c r="F4" s="692">
        <v>50</v>
      </c>
      <c r="G4" s="692">
        <v>4.4000000000000004</v>
      </c>
      <c r="H4" s="801">
        <f>G4*K4</f>
        <v>169033.43600000002</v>
      </c>
      <c r="K4" s="689">
        <v>38416.69</v>
      </c>
      <c r="M4" s="2" t="s">
        <v>516</v>
      </c>
      <c r="N4" s="8"/>
    </row>
    <row r="5" spans="1:40" ht="17" thickBot="1" x14ac:dyDescent="0.25">
      <c r="A5" s="728" t="s">
        <v>484</v>
      </c>
      <c r="B5" s="729" t="s">
        <v>486</v>
      </c>
      <c r="C5" s="729" t="s">
        <v>487</v>
      </c>
      <c r="D5" s="729" t="s">
        <v>480</v>
      </c>
      <c r="E5" s="729" t="s">
        <v>481</v>
      </c>
      <c r="F5" s="729">
        <v>50</v>
      </c>
      <c r="G5" s="729">
        <v>0</v>
      </c>
      <c r="H5" s="730">
        <v>0</v>
      </c>
      <c r="I5" s="19"/>
      <c r="J5" s="19"/>
      <c r="K5" s="19"/>
      <c r="L5" s="19"/>
      <c r="M5" s="731">
        <f>792*K4</f>
        <v>30426018.48</v>
      </c>
      <c r="N5" s="20"/>
    </row>
    <row r="6" spans="1:40" s="2" customFormat="1" x14ac:dyDescent="0.2"/>
    <row r="7" spans="1:40" s="2" customFormat="1" x14ac:dyDescent="0.2"/>
    <row r="8" spans="1:40" s="2" customFormat="1" x14ac:dyDescent="0.2"/>
    <row r="9" spans="1:40" s="2" customFormat="1" ht="17" thickBot="1" x14ac:dyDescent="0.25"/>
    <row r="10" spans="1:40" x14ac:dyDescent="0.2">
      <c r="A10" s="780" t="s">
        <v>496</v>
      </c>
      <c r="B10" s="693"/>
      <c r="C10" s="693"/>
      <c r="D10" s="693"/>
      <c r="E10" s="693"/>
      <c r="F10" s="693"/>
      <c r="G10" s="693"/>
      <c r="H10" s="693"/>
    </row>
    <row r="11" spans="1:40" ht="17" thickBot="1" x14ac:dyDescent="0.25">
      <c r="A11" s="694" t="s">
        <v>497</v>
      </c>
      <c r="B11" s="693"/>
      <c r="C11" s="693"/>
      <c r="D11" s="693"/>
      <c r="E11" s="693"/>
      <c r="F11" s="693"/>
      <c r="G11" s="693"/>
      <c r="H11" s="693"/>
    </row>
    <row r="12" spans="1:40" ht="17" thickBot="1" x14ac:dyDescent="0.25">
      <c r="A12" s="791" t="s">
        <v>498</v>
      </c>
      <c r="B12" s="792" t="s">
        <v>499</v>
      </c>
      <c r="C12" s="792" t="s">
        <v>500</v>
      </c>
      <c r="D12" s="792" t="s">
        <v>501</v>
      </c>
      <c r="E12" s="792" t="s">
        <v>511</v>
      </c>
      <c r="F12" s="792" t="s">
        <v>512</v>
      </c>
      <c r="G12" s="693"/>
      <c r="H12" s="693"/>
    </row>
    <row r="13" spans="1:40" x14ac:dyDescent="0.2">
      <c r="A13" s="793" t="s">
        <v>502</v>
      </c>
      <c r="B13" s="794" t="s">
        <v>507</v>
      </c>
      <c r="C13" s="794" t="s">
        <v>503</v>
      </c>
      <c r="D13" s="794" t="s">
        <v>504</v>
      </c>
      <c r="E13" s="794" t="s">
        <v>513</v>
      </c>
      <c r="F13" s="795">
        <f>350000*12</f>
        <v>4200000</v>
      </c>
      <c r="G13" s="693">
        <v>3</v>
      </c>
      <c r="H13" s="693" t="s">
        <v>540</v>
      </c>
    </row>
    <row r="14" spans="1:40" x14ac:dyDescent="0.2">
      <c r="A14" s="796" t="s">
        <v>505</v>
      </c>
      <c r="B14" s="695" t="s">
        <v>508</v>
      </c>
      <c r="C14" s="695" t="s">
        <v>510</v>
      </c>
      <c r="D14" s="695" t="s">
        <v>504</v>
      </c>
      <c r="E14" s="695" t="s">
        <v>514</v>
      </c>
      <c r="F14" s="797">
        <v>0</v>
      </c>
      <c r="G14" s="693">
        <v>1</v>
      </c>
      <c r="H14" s="693"/>
    </row>
    <row r="15" spans="1:40" ht="17" thickBot="1" x14ac:dyDescent="0.25">
      <c r="A15" s="798" t="s">
        <v>506</v>
      </c>
      <c r="B15" s="799" t="s">
        <v>509</v>
      </c>
      <c r="C15" s="799" t="s">
        <v>503</v>
      </c>
      <c r="D15" s="799" t="s">
        <v>504</v>
      </c>
      <c r="E15" s="799" t="s">
        <v>513</v>
      </c>
      <c r="F15" s="800">
        <f>380000*10</f>
        <v>3800000</v>
      </c>
      <c r="G15" s="693">
        <v>2</v>
      </c>
      <c r="H15" s="693" t="s">
        <v>539</v>
      </c>
    </row>
    <row r="16" spans="1:40" s="2" customFormat="1" x14ac:dyDescent="0.2"/>
    <row r="17" spans="1:8" s="2" customFormat="1" x14ac:dyDescent="0.2"/>
    <row r="18" spans="1:8" s="2" customFormat="1" ht="17" thickBot="1" x14ac:dyDescent="0.25"/>
    <row r="19" spans="1:8" x14ac:dyDescent="0.2">
      <c r="A19" s="696" t="s">
        <v>517</v>
      </c>
      <c r="B19" s="697"/>
      <c r="C19" s="698"/>
      <c r="D19" s="5"/>
      <c r="E19" s="5"/>
      <c r="F19" s="6"/>
      <c r="G19" s="2"/>
      <c r="H19" s="788"/>
    </row>
    <row r="20" spans="1:8" x14ac:dyDescent="0.2">
      <c r="A20" s="699"/>
      <c r="B20" s="786"/>
      <c r="C20" s="700"/>
      <c r="D20" s="2" t="s">
        <v>542</v>
      </c>
      <c r="E20" s="2"/>
      <c r="F20" s="8"/>
      <c r="G20" s="2"/>
      <c r="H20" s="789"/>
    </row>
    <row r="21" spans="1:8" x14ac:dyDescent="0.2">
      <c r="A21" s="699" t="s">
        <v>518</v>
      </c>
      <c r="B21" s="786" t="s">
        <v>519</v>
      </c>
      <c r="C21" s="701">
        <v>88550000</v>
      </c>
      <c r="D21" s="2" t="s">
        <v>541</v>
      </c>
      <c r="E21" s="2"/>
      <c r="F21" s="8"/>
      <c r="G21" s="2"/>
      <c r="H21" s="789"/>
    </row>
    <row r="22" spans="1:8" ht="17" thickBot="1" x14ac:dyDescent="0.25">
      <c r="A22" s="699" t="s">
        <v>520</v>
      </c>
      <c r="B22" s="786" t="s">
        <v>521</v>
      </c>
      <c r="C22" s="701">
        <v>123550000</v>
      </c>
      <c r="D22" s="2"/>
      <c r="E22" s="2"/>
      <c r="F22" s="8"/>
      <c r="G22" s="2"/>
      <c r="H22" s="789"/>
    </row>
    <row r="23" spans="1:8" ht="17" thickBot="1" x14ac:dyDescent="0.25">
      <c r="A23" s="781" t="s">
        <v>522</v>
      </c>
      <c r="B23" s="782"/>
      <c r="C23" s="784">
        <f>C22-C21</f>
        <v>35000000</v>
      </c>
      <c r="D23" s="2"/>
      <c r="E23" s="785">
        <f>C25-C23</f>
        <v>272333520</v>
      </c>
      <c r="F23" s="8"/>
      <c r="G23" s="2"/>
      <c r="H23" s="789"/>
    </row>
    <row r="24" spans="1:8" ht="17" thickBot="1" x14ac:dyDescent="0.25">
      <c r="A24" s="699"/>
      <c r="B24" s="786"/>
      <c r="C24" s="700"/>
      <c r="D24" s="2"/>
      <c r="E24" s="787">
        <f>E23/K4</f>
        <v>7088.9376466322319</v>
      </c>
      <c r="F24" s="8"/>
      <c r="G24" s="2"/>
      <c r="H24" s="789"/>
    </row>
    <row r="25" spans="1:8" ht="17" thickBot="1" x14ac:dyDescent="0.25">
      <c r="A25" s="781" t="s">
        <v>523</v>
      </c>
      <c r="B25" s="782"/>
      <c r="C25" s="783">
        <f>8000*K4</f>
        <v>307333520</v>
      </c>
      <c r="D25" s="19"/>
      <c r="E25" s="19"/>
      <c r="F25" s="20"/>
      <c r="G25" s="2"/>
      <c r="H25" s="790"/>
    </row>
    <row r="26" spans="1:8" s="2" customFormat="1" x14ac:dyDescent="0.2"/>
    <row r="27" spans="1:8" s="2" customFormat="1" ht="17" thickBot="1" x14ac:dyDescent="0.25"/>
    <row r="28" spans="1:8" s="2" customFormat="1" x14ac:dyDescent="0.2">
      <c r="A28" s="712" t="s">
        <v>524</v>
      </c>
      <c r="B28" s="5"/>
      <c r="C28" s="5"/>
      <c r="D28" s="5"/>
      <c r="E28" s="5"/>
      <c r="F28" s="5"/>
      <c r="G28" s="5"/>
      <c r="H28" s="6"/>
    </row>
    <row r="29" spans="1:8" s="2" customFormat="1" x14ac:dyDescent="0.2">
      <c r="A29" s="7"/>
      <c r="H29" s="8"/>
    </row>
    <row r="30" spans="1:8" s="2" customFormat="1" x14ac:dyDescent="0.2">
      <c r="A30" s="713" t="s">
        <v>525</v>
      </c>
      <c r="B30" s="714"/>
      <c r="C30" s="715">
        <v>3250000</v>
      </c>
      <c r="E30" s="714" t="s">
        <v>532</v>
      </c>
      <c r="F30" s="716">
        <v>807528</v>
      </c>
      <c r="H30" s="8"/>
    </row>
    <row r="31" spans="1:8" s="2" customFormat="1" ht="17" thickBot="1" x14ac:dyDescent="0.25">
      <c r="A31" s="7"/>
      <c r="H31" s="8"/>
    </row>
    <row r="32" spans="1:8" s="2" customFormat="1" x14ac:dyDescent="0.2">
      <c r="A32" s="702" t="s">
        <v>526</v>
      </c>
      <c r="B32" s="703"/>
      <c r="C32" s="703"/>
      <c r="D32" s="703"/>
      <c r="E32" s="703"/>
      <c r="F32" s="703"/>
      <c r="G32" s="703"/>
      <c r="H32" s="704"/>
    </row>
    <row r="33" spans="1:8" s="2" customFormat="1" x14ac:dyDescent="0.2">
      <c r="A33" s="705" t="s">
        <v>527</v>
      </c>
      <c r="B33" s="556"/>
      <c r="C33" s="556"/>
      <c r="D33" s="556"/>
      <c r="E33" s="556"/>
      <c r="F33" s="556"/>
      <c r="G33" s="556"/>
      <c r="H33" s="706"/>
    </row>
    <row r="34" spans="1:8" s="2" customFormat="1" x14ac:dyDescent="0.2">
      <c r="A34" s="705"/>
      <c r="B34" s="556"/>
      <c r="C34" s="556"/>
      <c r="D34" s="556"/>
      <c r="E34" s="556"/>
      <c r="F34" s="556"/>
      <c r="G34" s="556"/>
      <c r="H34" s="706"/>
    </row>
    <row r="35" spans="1:8" s="2" customFormat="1" x14ac:dyDescent="0.2">
      <c r="A35" s="705" t="s">
        <v>528</v>
      </c>
      <c r="B35" s="556"/>
      <c r="C35" s="556"/>
      <c r="D35" s="556"/>
      <c r="E35" s="556"/>
      <c r="F35" s="556"/>
      <c r="G35" s="556"/>
      <c r="H35" s="706"/>
    </row>
    <row r="36" spans="1:8" s="2" customFormat="1" x14ac:dyDescent="0.2">
      <c r="A36" s="705" t="s">
        <v>529</v>
      </c>
      <c r="B36" s="556"/>
      <c r="C36" s="556"/>
      <c r="D36" s="556"/>
      <c r="E36" s="556"/>
      <c r="F36" s="556"/>
      <c r="G36" s="556"/>
      <c r="H36" s="706"/>
    </row>
    <row r="37" spans="1:8" s="2" customFormat="1" x14ac:dyDescent="0.2">
      <c r="A37" s="705"/>
      <c r="B37" s="556"/>
      <c r="C37" s="556"/>
      <c r="D37" s="556"/>
      <c r="E37" s="556"/>
      <c r="F37" s="556"/>
      <c r="G37" s="556"/>
      <c r="H37" s="706"/>
    </row>
    <row r="38" spans="1:8" s="2" customFormat="1" x14ac:dyDescent="0.2">
      <c r="A38" s="705" t="s">
        <v>530</v>
      </c>
      <c r="B38" s="556"/>
      <c r="C38" s="556"/>
      <c r="D38" s="556"/>
      <c r="E38" s="556"/>
      <c r="F38" s="556"/>
      <c r="G38" s="556"/>
      <c r="H38" s="706"/>
    </row>
    <row r="39" spans="1:8" s="2" customFormat="1" x14ac:dyDescent="0.2">
      <c r="A39" s="705" t="s">
        <v>531</v>
      </c>
      <c r="B39" s="556"/>
      <c r="C39" s="556"/>
      <c r="D39" s="556"/>
      <c r="E39" s="556"/>
      <c r="F39" s="556"/>
      <c r="G39" s="556"/>
      <c r="H39" s="706"/>
    </row>
    <row r="40" spans="1:8" s="2" customFormat="1" ht="17" thickBot="1" x14ac:dyDescent="0.25">
      <c r="A40" s="707"/>
      <c r="B40" s="708"/>
      <c r="C40" s="708"/>
      <c r="D40" s="708"/>
      <c r="E40" s="708"/>
      <c r="F40" s="708"/>
      <c r="G40" s="708"/>
      <c r="H40" s="709"/>
    </row>
    <row r="41" spans="1:8" s="2" customFormat="1" x14ac:dyDescent="0.2">
      <c r="A41" s="7"/>
      <c r="H41" s="8"/>
    </row>
    <row r="42" spans="1:8" s="2" customFormat="1" ht="17" thickBot="1" x14ac:dyDescent="0.25">
      <c r="A42" s="7"/>
      <c r="H42" s="8"/>
    </row>
    <row r="43" spans="1:8" s="2" customFormat="1" ht="17" thickBot="1" x14ac:dyDescent="0.25">
      <c r="A43" s="710" t="s">
        <v>533</v>
      </c>
      <c r="B43" s="711">
        <f>F30*8</f>
        <v>6460224</v>
      </c>
      <c r="H43" s="8"/>
    </row>
    <row r="44" spans="1:8" s="2" customFormat="1" x14ac:dyDescent="0.2">
      <c r="A44" s="7"/>
      <c r="H44" s="8"/>
    </row>
    <row r="45" spans="1:8" s="2" customFormat="1" x14ac:dyDescent="0.2">
      <c r="A45" s="7"/>
      <c r="H45" s="8"/>
    </row>
    <row r="46" spans="1:8" s="2" customFormat="1" x14ac:dyDescent="0.2">
      <c r="A46" s="7"/>
      <c r="H46" s="8"/>
    </row>
    <row r="47" spans="1:8" s="2" customFormat="1" ht="17" thickBot="1" x14ac:dyDescent="0.25">
      <c r="A47" s="18"/>
      <c r="B47" s="19"/>
      <c r="C47" s="19"/>
      <c r="D47" s="19"/>
      <c r="E47" s="19"/>
      <c r="F47" s="19"/>
      <c r="G47" s="19"/>
      <c r="H47" s="20"/>
    </row>
    <row r="48" spans="1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pans="4:8" s="2" customFormat="1" x14ac:dyDescent="0.2"/>
    <row r="162" spans="4:8" s="2" customFormat="1" x14ac:dyDescent="0.2"/>
    <row r="163" spans="4:8" s="2" customFormat="1" x14ac:dyDescent="0.2"/>
    <row r="164" spans="4:8" s="2" customFormat="1" x14ac:dyDescent="0.2"/>
    <row r="165" spans="4:8" s="2" customFormat="1" x14ac:dyDescent="0.2"/>
    <row r="166" spans="4:8" s="2" customFormat="1" x14ac:dyDescent="0.2"/>
    <row r="167" spans="4:8" s="2" customFormat="1" x14ac:dyDescent="0.2"/>
    <row r="168" spans="4:8" s="2" customFormat="1" x14ac:dyDescent="0.2"/>
    <row r="169" spans="4:8" s="2" customFormat="1" x14ac:dyDescent="0.2"/>
    <row r="170" spans="4:8" s="2" customFormat="1" x14ac:dyDescent="0.2"/>
    <row r="171" spans="4:8" s="2" customFormat="1" x14ac:dyDescent="0.2"/>
    <row r="172" spans="4:8" s="2" customFormat="1" x14ac:dyDescent="0.2"/>
    <row r="173" spans="4:8" x14ac:dyDescent="0.2">
      <c r="D173" s="2"/>
      <c r="E173" s="2"/>
      <c r="F173" s="2"/>
      <c r="G173" s="2"/>
      <c r="H173" s="2"/>
    </row>
    <row r="174" spans="4:8" x14ac:dyDescent="0.2">
      <c r="D174" s="2"/>
      <c r="E174" s="2"/>
      <c r="F174" s="2"/>
      <c r="G174" s="2"/>
      <c r="H174" s="2"/>
    </row>
    <row r="175" spans="4:8" x14ac:dyDescent="0.2">
      <c r="D175" s="2"/>
      <c r="E175" s="2"/>
      <c r="F175" s="2"/>
      <c r="G175" s="2"/>
      <c r="H175" s="2"/>
    </row>
    <row r="176" spans="4:8" x14ac:dyDescent="0.2">
      <c r="D176" s="2"/>
      <c r="E176" s="2"/>
      <c r="F176" s="2"/>
      <c r="G176" s="2"/>
      <c r="H176" s="2"/>
    </row>
    <row r="177" spans="4:8" x14ac:dyDescent="0.2">
      <c r="D177" s="2"/>
      <c r="E177" s="2"/>
      <c r="F177" s="2"/>
      <c r="G177" s="2"/>
      <c r="H177" s="2"/>
    </row>
    <row r="178" spans="4:8" x14ac:dyDescent="0.2">
      <c r="D178" s="2"/>
      <c r="E178" s="2"/>
      <c r="F178" s="2"/>
      <c r="G178" s="2"/>
      <c r="H178" s="2"/>
    </row>
    <row r="179" spans="4:8" x14ac:dyDescent="0.2">
      <c r="D179" s="2"/>
      <c r="E179" s="2"/>
      <c r="F179" s="2"/>
      <c r="G179" s="2"/>
      <c r="H179" s="2"/>
    </row>
    <row r="180" spans="4:8" x14ac:dyDescent="0.2">
      <c r="D180" s="2"/>
      <c r="E180" s="2"/>
      <c r="F180" s="2"/>
      <c r="G180" s="2"/>
      <c r="H18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87A4-956B-1746-9747-7B13DF9FC241}">
  <sheetPr>
    <tabColor theme="7" tint="0.59999389629810485"/>
  </sheetPr>
  <dimension ref="A1:BS159"/>
  <sheetViews>
    <sheetView zoomScale="80" zoomScaleNormal="80" workbookViewId="0">
      <selection activeCell="AD40" sqref="AD40"/>
    </sheetView>
  </sheetViews>
  <sheetFormatPr baseColWidth="10" defaultRowHeight="16" x14ac:dyDescent="0.2"/>
  <cols>
    <col min="1" max="1" width="5" style="32" customWidth="1"/>
    <col min="2" max="2" width="3.83203125" style="32" customWidth="1"/>
    <col min="3" max="3" width="3.83203125" customWidth="1"/>
    <col min="4" max="4" width="4.5" customWidth="1"/>
    <col min="5" max="8" width="4.6640625" customWidth="1"/>
    <col min="9" max="9" width="3.83203125" customWidth="1"/>
    <col min="10" max="10" width="4.6640625" customWidth="1"/>
    <col min="11" max="11" width="7.5" customWidth="1"/>
    <col min="12" max="12" width="4.6640625" customWidth="1"/>
    <col min="13" max="13" width="7.1640625" customWidth="1"/>
    <col min="14" max="15" width="3.83203125" customWidth="1"/>
    <col min="16" max="16" width="10.1640625" customWidth="1"/>
    <col min="17" max="17" width="8.5" customWidth="1"/>
    <col min="18" max="18" width="10.5" customWidth="1"/>
    <col min="19" max="19" width="1.1640625" customWidth="1"/>
    <col min="20" max="20" width="7.33203125" customWidth="1"/>
    <col min="21" max="21" width="6.1640625" customWidth="1"/>
    <col min="22" max="22" width="17.5" customWidth="1"/>
    <col min="23" max="23" width="7.5" customWidth="1"/>
    <col min="24" max="25" width="4.1640625" customWidth="1"/>
    <col min="26" max="26" width="10.5" customWidth="1"/>
    <col min="27" max="27" width="10.6640625" customWidth="1"/>
    <col min="29" max="29" width="8.83203125" customWidth="1"/>
    <col min="30" max="30" width="28.5" customWidth="1"/>
    <col min="31" max="31" width="6.83203125" customWidth="1"/>
    <col min="32" max="32" width="12.5" style="2" bestFit="1" customWidth="1"/>
    <col min="33" max="71" width="10.83203125" style="2"/>
  </cols>
  <sheetData>
    <row r="1" spans="1:71" ht="23" customHeight="1" thickTop="1" x14ac:dyDescent="0.2">
      <c r="A1" s="842" t="s">
        <v>188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8" t="s">
        <v>189</v>
      </c>
      <c r="R1" s="849"/>
      <c r="S1" s="849"/>
      <c r="T1" s="849"/>
      <c r="U1" s="849"/>
      <c r="V1" s="849"/>
      <c r="W1" s="849"/>
      <c r="X1" s="849"/>
      <c r="Y1" s="849"/>
      <c r="Z1" s="849"/>
      <c r="AA1" s="849"/>
      <c r="AB1" s="850"/>
      <c r="AC1" s="851" t="s">
        <v>190</v>
      </c>
      <c r="AD1" s="851"/>
      <c r="AE1" s="852"/>
    </row>
    <row r="2" spans="1:71" ht="23" customHeight="1" x14ac:dyDescent="0.2">
      <c r="A2" s="844"/>
      <c r="B2" s="845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  <c r="Q2" s="857" t="s">
        <v>191</v>
      </c>
      <c r="R2" s="858"/>
      <c r="S2" s="857"/>
      <c r="T2" s="857"/>
      <c r="U2" s="857"/>
      <c r="V2" s="857"/>
      <c r="W2" s="859" t="s">
        <v>192</v>
      </c>
      <c r="X2" s="860"/>
      <c r="Y2" s="860"/>
      <c r="Z2" s="860"/>
      <c r="AA2" s="860"/>
      <c r="AB2" s="861"/>
      <c r="AC2" s="853"/>
      <c r="AD2" s="853"/>
      <c r="AE2" s="854"/>
    </row>
    <row r="3" spans="1:71" ht="23" customHeight="1" thickBot="1" x14ac:dyDescent="0.25">
      <c r="A3" s="846"/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62" t="s">
        <v>193</v>
      </c>
      <c r="R3" s="863"/>
      <c r="S3" s="863"/>
      <c r="T3" s="864" t="s">
        <v>194</v>
      </c>
      <c r="U3" s="864"/>
      <c r="V3" s="864"/>
      <c r="W3" s="865" t="s">
        <v>193</v>
      </c>
      <c r="X3" s="866"/>
      <c r="Y3" s="865"/>
      <c r="Z3" s="865" t="s">
        <v>194</v>
      </c>
      <c r="AA3" s="865"/>
      <c r="AB3" s="865"/>
      <c r="AC3" s="855"/>
      <c r="AD3" s="855"/>
      <c r="AE3" s="856"/>
    </row>
    <row r="4" spans="1:71" ht="23" customHeight="1" thickTop="1" thickBot="1" x14ac:dyDescent="0.25">
      <c r="A4" s="879" t="s">
        <v>195</v>
      </c>
      <c r="B4" s="880"/>
      <c r="C4" s="880"/>
      <c r="D4" s="880"/>
      <c r="E4" s="880"/>
      <c r="F4" s="880"/>
      <c r="G4" s="880"/>
      <c r="H4" s="880"/>
      <c r="I4" s="880"/>
      <c r="J4" s="880"/>
      <c r="K4" s="880"/>
      <c r="L4" s="880"/>
      <c r="M4" s="880"/>
      <c r="N4" s="880"/>
      <c r="O4" s="880"/>
      <c r="P4" s="880"/>
      <c r="Q4" s="880"/>
      <c r="R4" s="880"/>
      <c r="S4" s="880"/>
      <c r="T4" s="880"/>
      <c r="U4" s="880"/>
      <c r="V4" s="880"/>
      <c r="W4" s="880"/>
      <c r="X4" s="880"/>
      <c r="Y4" s="880"/>
      <c r="Z4" s="880"/>
      <c r="AA4" s="880"/>
      <c r="AB4" s="880"/>
      <c r="AC4" s="880"/>
      <c r="AD4" s="880"/>
      <c r="AE4" s="881"/>
    </row>
    <row r="5" spans="1:71" s="737" customFormat="1" ht="23" customHeight="1" thickTop="1" x14ac:dyDescent="0.2">
      <c r="A5" s="732">
        <v>1</v>
      </c>
      <c r="B5" s="882" t="s">
        <v>196</v>
      </c>
      <c r="C5" s="883"/>
      <c r="D5" s="883"/>
      <c r="E5" s="883"/>
      <c r="F5" s="883"/>
      <c r="G5" s="883"/>
      <c r="H5" s="883"/>
      <c r="I5" s="883"/>
      <c r="J5" s="883"/>
      <c r="K5" s="883"/>
      <c r="L5" s="883"/>
      <c r="M5" s="883"/>
      <c r="N5" s="883"/>
      <c r="O5" s="883"/>
      <c r="P5" s="884"/>
      <c r="Q5" s="733">
        <v>1592</v>
      </c>
      <c r="R5" s="885"/>
      <c r="S5" s="886"/>
      <c r="T5" s="734">
        <v>1024</v>
      </c>
      <c r="U5" s="885"/>
      <c r="V5" s="886"/>
      <c r="W5" s="733">
        <v>1593</v>
      </c>
      <c r="X5" s="885"/>
      <c r="Y5" s="886"/>
      <c r="Z5" s="734">
        <v>1025</v>
      </c>
      <c r="AA5" s="887">
        <f>'DJ1948'!U11</f>
        <v>1191038.2375320001</v>
      </c>
      <c r="AB5" s="888"/>
      <c r="AC5" s="733">
        <v>104</v>
      </c>
      <c r="AD5" s="735">
        <f>'DJ1948'!F11</f>
        <v>8337276</v>
      </c>
      <c r="AE5" s="736" t="s">
        <v>8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3" customHeight="1" x14ac:dyDescent="0.2">
      <c r="A6" s="305">
        <v>2</v>
      </c>
      <c r="B6" s="867" t="s">
        <v>197</v>
      </c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8"/>
      <c r="N6" s="868"/>
      <c r="O6" s="868"/>
      <c r="P6" s="869"/>
      <c r="Q6" s="306">
        <v>1594</v>
      </c>
      <c r="R6" s="870"/>
      <c r="S6" s="871"/>
      <c r="T6" s="308">
        <v>1026</v>
      </c>
      <c r="U6" s="870"/>
      <c r="V6" s="871"/>
      <c r="W6" s="306">
        <v>1595</v>
      </c>
      <c r="X6" s="870"/>
      <c r="Y6" s="871"/>
      <c r="Z6" s="308">
        <v>1027</v>
      </c>
      <c r="AA6" s="872"/>
      <c r="AB6" s="873"/>
      <c r="AC6" s="306">
        <v>105</v>
      </c>
      <c r="AD6" s="309"/>
      <c r="AE6" s="310" t="s">
        <v>8</v>
      </c>
    </row>
    <row r="7" spans="1:71" ht="23" customHeight="1" x14ac:dyDescent="0.2">
      <c r="A7" s="305">
        <v>3</v>
      </c>
      <c r="B7" s="874" t="s">
        <v>198</v>
      </c>
      <c r="C7" s="875"/>
      <c r="D7" s="875"/>
      <c r="E7" s="875"/>
      <c r="F7" s="875"/>
      <c r="G7" s="875"/>
      <c r="H7" s="875"/>
      <c r="I7" s="875"/>
      <c r="J7" s="875"/>
      <c r="K7" s="875"/>
      <c r="L7" s="875"/>
      <c r="M7" s="875"/>
      <c r="N7" s="875"/>
      <c r="O7" s="875"/>
      <c r="P7" s="875"/>
      <c r="Q7" s="876"/>
      <c r="R7" s="877"/>
      <c r="S7" s="877"/>
      <c r="T7" s="877"/>
      <c r="U7" s="877"/>
      <c r="V7" s="878"/>
      <c r="W7" s="876"/>
      <c r="X7" s="877"/>
      <c r="Y7" s="877"/>
      <c r="Z7" s="877"/>
      <c r="AA7" s="877"/>
      <c r="AB7" s="878"/>
      <c r="AC7" s="306">
        <v>106</v>
      </c>
      <c r="AD7" s="309"/>
      <c r="AE7" s="310" t="s">
        <v>8</v>
      </c>
    </row>
    <row r="8" spans="1:71" ht="23" customHeight="1" x14ac:dyDescent="0.2">
      <c r="A8" s="305">
        <v>4</v>
      </c>
      <c r="B8" s="867" t="s">
        <v>199</v>
      </c>
      <c r="C8" s="868"/>
      <c r="D8" s="868"/>
      <c r="E8" s="868"/>
      <c r="F8" s="868"/>
      <c r="G8" s="868"/>
      <c r="H8" s="868"/>
      <c r="I8" s="868"/>
      <c r="J8" s="868"/>
      <c r="K8" s="868"/>
      <c r="L8" s="868"/>
      <c r="M8" s="868"/>
      <c r="N8" s="868"/>
      <c r="O8" s="868"/>
      <c r="P8" s="869"/>
      <c r="Q8" s="876"/>
      <c r="R8" s="877"/>
      <c r="S8" s="877"/>
      <c r="T8" s="877"/>
      <c r="U8" s="877"/>
      <c r="V8" s="878"/>
      <c r="W8" s="876"/>
      <c r="X8" s="877"/>
      <c r="Y8" s="877"/>
      <c r="Z8" s="308">
        <v>603</v>
      </c>
      <c r="AA8" s="889"/>
      <c r="AB8" s="890"/>
      <c r="AC8" s="306">
        <v>108</v>
      </c>
      <c r="AD8" s="309"/>
      <c r="AE8" s="310" t="s">
        <v>8</v>
      </c>
    </row>
    <row r="9" spans="1:71" ht="23" customHeight="1" x14ac:dyDescent="0.2">
      <c r="A9" s="891">
        <v>5</v>
      </c>
      <c r="B9" s="894" t="s">
        <v>200</v>
      </c>
      <c r="C9" s="895"/>
      <c r="D9" s="895"/>
      <c r="E9" s="895"/>
      <c r="F9" s="895"/>
      <c r="G9" s="895"/>
      <c r="H9" s="895"/>
      <c r="I9" s="895"/>
      <c r="J9" s="895"/>
      <c r="K9" s="895"/>
      <c r="L9" s="895"/>
      <c r="M9" s="895"/>
      <c r="N9" s="895"/>
      <c r="O9" s="895"/>
      <c r="P9" s="896"/>
      <c r="Q9" s="311">
        <v>1721</v>
      </c>
      <c r="R9" s="897"/>
      <c r="S9" s="898"/>
      <c r="T9" s="311">
        <v>1722</v>
      </c>
      <c r="U9" s="899"/>
      <c r="V9" s="900"/>
      <c r="W9" s="315">
        <v>1596</v>
      </c>
      <c r="X9" s="899"/>
      <c r="Y9" s="900"/>
      <c r="Z9" s="315">
        <v>954</v>
      </c>
      <c r="AA9" s="901"/>
      <c r="AB9" s="902"/>
      <c r="AC9" s="311">
        <v>955</v>
      </c>
      <c r="AD9" s="316"/>
      <c r="AE9" s="317" t="s">
        <v>8</v>
      </c>
    </row>
    <row r="10" spans="1:71" s="737" customFormat="1" ht="23" customHeight="1" x14ac:dyDescent="0.2">
      <c r="A10" s="892"/>
      <c r="B10" s="908" t="s">
        <v>201</v>
      </c>
      <c r="C10" s="909"/>
      <c r="D10" s="909"/>
      <c r="E10" s="909"/>
      <c r="F10" s="909"/>
      <c r="G10" s="909"/>
      <c r="H10" s="909"/>
      <c r="I10" s="909"/>
      <c r="J10" s="909"/>
      <c r="K10" s="909"/>
      <c r="L10" s="909"/>
      <c r="M10" s="909"/>
      <c r="N10" s="909"/>
      <c r="O10" s="909"/>
      <c r="P10" s="909"/>
      <c r="Q10" s="909"/>
      <c r="R10" s="909"/>
      <c r="S10" s="909"/>
      <c r="T10" s="909"/>
      <c r="U10" s="909"/>
      <c r="V10" s="909"/>
      <c r="W10" s="909"/>
      <c r="X10" s="909"/>
      <c r="Y10" s="910"/>
      <c r="Z10" s="738">
        <v>1848</v>
      </c>
      <c r="AA10" s="739"/>
      <c r="AB10" s="740"/>
      <c r="AC10" s="741">
        <v>1849</v>
      </c>
      <c r="AD10" s="742">
        <f>'DATO PERSONA NATURAL'!F13</f>
        <v>4200000</v>
      </c>
      <c r="AE10" s="743"/>
      <c r="AF10" s="2" t="s">
        <v>543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23" customHeight="1" x14ac:dyDescent="0.2">
      <c r="A11" s="892"/>
      <c r="B11" s="903" t="s">
        <v>202</v>
      </c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315">
        <v>1850</v>
      </c>
      <c r="X11" s="899"/>
      <c r="Y11" s="900"/>
      <c r="Z11" s="315">
        <v>1851</v>
      </c>
      <c r="AA11" s="318"/>
      <c r="AB11" s="319"/>
      <c r="AC11" s="311">
        <v>1852</v>
      </c>
      <c r="AD11" s="316"/>
      <c r="AE11" s="320"/>
    </row>
    <row r="12" spans="1:71" ht="23" customHeight="1" x14ac:dyDescent="0.2">
      <c r="A12" s="892"/>
      <c r="B12" s="903" t="s">
        <v>203</v>
      </c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5"/>
      <c r="Q12" s="311">
        <v>1853</v>
      </c>
      <c r="R12" s="897"/>
      <c r="S12" s="898"/>
      <c r="T12" s="311">
        <v>1854</v>
      </c>
      <c r="U12" s="899"/>
      <c r="V12" s="900"/>
      <c r="W12" s="315">
        <v>1855</v>
      </c>
      <c r="X12" s="899"/>
      <c r="Y12" s="900"/>
      <c r="Z12" s="315">
        <v>1856</v>
      </c>
      <c r="AA12" s="318"/>
      <c r="AB12" s="319"/>
      <c r="AC12" s="311">
        <v>1857</v>
      </c>
      <c r="AD12" s="316"/>
      <c r="AE12" s="320"/>
    </row>
    <row r="13" spans="1:71" ht="23" customHeight="1" x14ac:dyDescent="0.2">
      <c r="A13" s="892"/>
      <c r="B13" s="903" t="s">
        <v>204</v>
      </c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5"/>
      <c r="Q13" s="311">
        <v>1858</v>
      </c>
      <c r="R13" s="897"/>
      <c r="S13" s="898"/>
      <c r="T13" s="311">
        <v>1859</v>
      </c>
      <c r="U13" s="899"/>
      <c r="V13" s="900"/>
      <c r="W13" s="315">
        <v>1860</v>
      </c>
      <c r="X13" s="899"/>
      <c r="Y13" s="900"/>
      <c r="Z13" s="315">
        <v>1861</v>
      </c>
      <c r="AA13" s="318"/>
      <c r="AB13" s="319"/>
      <c r="AC13" s="311">
        <v>1862</v>
      </c>
      <c r="AD13" s="316"/>
      <c r="AE13" s="320"/>
    </row>
    <row r="14" spans="1:71" ht="23" customHeight="1" x14ac:dyDescent="0.2">
      <c r="A14" s="892"/>
      <c r="B14" s="903" t="s">
        <v>205</v>
      </c>
      <c r="C14" s="904"/>
      <c r="D14" s="904"/>
      <c r="E14" s="904"/>
      <c r="F14" s="904"/>
      <c r="G14" s="904"/>
      <c r="H14" s="904"/>
      <c r="I14" s="904"/>
      <c r="J14" s="904"/>
      <c r="K14" s="904"/>
      <c r="L14" s="904"/>
      <c r="M14" s="904"/>
      <c r="N14" s="904"/>
      <c r="O14" s="904"/>
      <c r="P14" s="904"/>
      <c r="Q14" s="906"/>
      <c r="R14" s="906"/>
      <c r="S14" s="906"/>
      <c r="T14" s="906"/>
      <c r="U14" s="906"/>
      <c r="V14" s="906"/>
      <c r="W14" s="906"/>
      <c r="X14" s="906"/>
      <c r="Y14" s="907"/>
      <c r="Z14" s="315">
        <v>1872</v>
      </c>
      <c r="AA14" s="318"/>
      <c r="AB14" s="319"/>
      <c r="AC14" s="311">
        <v>1873</v>
      </c>
      <c r="AD14" s="316"/>
      <c r="AE14" s="320"/>
    </row>
    <row r="15" spans="1:71" ht="23" customHeight="1" x14ac:dyDescent="0.2">
      <c r="A15" s="893"/>
      <c r="B15" s="903" t="s">
        <v>206</v>
      </c>
      <c r="C15" s="906"/>
      <c r="D15" s="906"/>
      <c r="E15" s="906"/>
      <c r="F15" s="906"/>
      <c r="G15" s="906"/>
      <c r="H15" s="906"/>
      <c r="I15" s="906"/>
      <c r="J15" s="906"/>
      <c r="K15" s="906"/>
      <c r="L15" s="906"/>
      <c r="M15" s="906"/>
      <c r="N15" s="906"/>
      <c r="O15" s="906"/>
      <c r="P15" s="906"/>
      <c r="Q15" s="906"/>
      <c r="R15" s="906"/>
      <c r="S15" s="906"/>
      <c r="T15" s="906"/>
      <c r="U15" s="906"/>
      <c r="V15" s="906"/>
      <c r="W15" s="315">
        <v>1863</v>
      </c>
      <c r="X15" s="899"/>
      <c r="Y15" s="900"/>
      <c r="Z15" s="315">
        <v>1864</v>
      </c>
      <c r="AA15" s="318"/>
      <c r="AB15" s="319"/>
      <c r="AC15" s="311">
        <v>1865</v>
      </c>
      <c r="AD15" s="316"/>
      <c r="AE15" s="320"/>
    </row>
    <row r="16" spans="1:71" ht="23" customHeight="1" x14ac:dyDescent="0.2">
      <c r="A16" s="305">
        <v>5</v>
      </c>
      <c r="B16" s="867" t="s">
        <v>200</v>
      </c>
      <c r="C16" s="868"/>
      <c r="D16" s="868"/>
      <c r="E16" s="868"/>
      <c r="F16" s="868"/>
      <c r="G16" s="868"/>
      <c r="H16" s="868"/>
      <c r="I16" s="868"/>
      <c r="J16" s="868"/>
      <c r="K16" s="868"/>
      <c r="L16" s="868"/>
      <c r="M16" s="868"/>
      <c r="N16" s="868"/>
      <c r="O16" s="868"/>
      <c r="P16" s="869"/>
      <c r="Q16" s="306">
        <v>1721</v>
      </c>
      <c r="R16" s="870"/>
      <c r="S16" s="871"/>
      <c r="T16" s="306">
        <v>1722</v>
      </c>
      <c r="U16" s="872"/>
      <c r="V16" s="873"/>
      <c r="W16" s="321">
        <v>1596</v>
      </c>
      <c r="X16" s="872"/>
      <c r="Y16" s="873"/>
      <c r="Z16" s="308">
        <v>954</v>
      </c>
      <c r="AA16" s="911"/>
      <c r="AB16" s="912"/>
      <c r="AC16" s="306">
        <v>955</v>
      </c>
      <c r="AD16" s="309"/>
      <c r="AE16" s="322" t="s">
        <v>8</v>
      </c>
    </row>
    <row r="17" spans="1:71" ht="23" customHeight="1" x14ac:dyDescent="0.2">
      <c r="A17" s="323">
        <v>6</v>
      </c>
      <c r="B17" s="913" t="s">
        <v>207</v>
      </c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5"/>
      <c r="Q17" s="324">
        <v>1597</v>
      </c>
      <c r="R17" s="916"/>
      <c r="S17" s="917"/>
      <c r="T17" s="324">
        <v>1598</v>
      </c>
      <c r="U17" s="918"/>
      <c r="V17" s="919"/>
      <c r="W17" s="324">
        <v>1599</v>
      </c>
      <c r="X17" s="918"/>
      <c r="Y17" s="919"/>
      <c r="Z17" s="324">
        <v>1631</v>
      </c>
      <c r="AA17" s="920"/>
      <c r="AB17" s="921"/>
      <c r="AC17" s="324">
        <v>1632</v>
      </c>
      <c r="AD17" s="325"/>
      <c r="AE17" s="326" t="s">
        <v>8</v>
      </c>
    </row>
    <row r="18" spans="1:71" ht="23" customHeight="1" x14ac:dyDescent="0.2">
      <c r="A18" s="305">
        <v>7</v>
      </c>
      <c r="B18" s="867" t="s">
        <v>208</v>
      </c>
      <c r="C18" s="868"/>
      <c r="D18" s="868"/>
      <c r="E18" s="868"/>
      <c r="F18" s="868"/>
      <c r="G18" s="868"/>
      <c r="H18" s="868"/>
      <c r="I18" s="868"/>
      <c r="J18" s="868"/>
      <c r="K18" s="868"/>
      <c r="L18" s="868"/>
      <c r="M18" s="868"/>
      <c r="N18" s="868"/>
      <c r="O18" s="868"/>
      <c r="P18" s="869"/>
      <c r="Q18" s="876"/>
      <c r="R18" s="877"/>
      <c r="S18" s="877"/>
      <c r="T18" s="877"/>
      <c r="U18" s="877"/>
      <c r="V18" s="878"/>
      <c r="W18" s="876"/>
      <c r="X18" s="877"/>
      <c r="Y18" s="877"/>
      <c r="Z18" s="877"/>
      <c r="AA18" s="877"/>
      <c r="AB18" s="878"/>
      <c r="AC18" s="306">
        <v>110</v>
      </c>
      <c r="AD18" s="309"/>
      <c r="AE18" s="310" t="s">
        <v>8</v>
      </c>
    </row>
    <row r="19" spans="1:71" ht="23" customHeight="1" x14ac:dyDescent="0.2">
      <c r="A19" s="891">
        <v>8</v>
      </c>
      <c r="B19" s="894" t="s">
        <v>209</v>
      </c>
      <c r="C19" s="895"/>
      <c r="D19" s="895"/>
      <c r="E19" s="895"/>
      <c r="F19" s="895"/>
      <c r="G19" s="895"/>
      <c r="H19" s="895"/>
      <c r="I19" s="895"/>
      <c r="J19" s="895"/>
      <c r="K19" s="895"/>
      <c r="L19" s="895"/>
      <c r="M19" s="895"/>
      <c r="N19" s="895"/>
      <c r="O19" s="895"/>
      <c r="P19" s="895"/>
      <c r="Q19" s="906"/>
      <c r="R19" s="906"/>
      <c r="S19" s="906"/>
      <c r="T19" s="906"/>
      <c r="U19" s="906"/>
      <c r="V19" s="906"/>
      <c r="W19" s="906"/>
      <c r="X19" s="906"/>
      <c r="Y19" s="907"/>
      <c r="Z19" s="315">
        <v>605</v>
      </c>
      <c r="AA19" s="899"/>
      <c r="AB19" s="900"/>
      <c r="AC19" s="311">
        <v>155</v>
      </c>
      <c r="AD19" s="316"/>
      <c r="AE19" s="320" t="s">
        <v>8</v>
      </c>
    </row>
    <row r="20" spans="1:71" ht="23" customHeight="1" x14ac:dyDescent="0.2">
      <c r="A20" s="892"/>
      <c r="B20" s="894" t="s">
        <v>210</v>
      </c>
      <c r="C20" s="895"/>
      <c r="D20" s="895"/>
      <c r="E20" s="895"/>
      <c r="F20" s="895"/>
      <c r="G20" s="895"/>
      <c r="H20" s="895"/>
      <c r="I20" s="895"/>
      <c r="J20" s="895"/>
      <c r="K20" s="895"/>
      <c r="L20" s="895"/>
      <c r="M20" s="895"/>
      <c r="N20" s="895"/>
      <c r="O20" s="895"/>
      <c r="P20" s="895"/>
      <c r="Q20" s="906"/>
      <c r="R20" s="906"/>
      <c r="S20" s="906"/>
      <c r="T20" s="906"/>
      <c r="U20" s="906"/>
      <c r="V20" s="906"/>
      <c r="W20" s="906"/>
      <c r="X20" s="906"/>
      <c r="Y20" s="907"/>
      <c r="Z20" s="327">
        <v>1866</v>
      </c>
      <c r="AA20" s="313"/>
      <c r="AB20" s="314"/>
      <c r="AC20" s="311">
        <v>1867</v>
      </c>
      <c r="AD20" s="316"/>
      <c r="AE20" s="320"/>
    </row>
    <row r="21" spans="1:71" ht="23" customHeight="1" x14ac:dyDescent="0.2">
      <c r="A21" s="892"/>
      <c r="B21" s="894" t="s">
        <v>211</v>
      </c>
      <c r="C21" s="895"/>
      <c r="D21" s="895"/>
      <c r="E21" s="895"/>
      <c r="F21" s="895"/>
      <c r="G21" s="895"/>
      <c r="H21" s="895"/>
      <c r="I21" s="895"/>
      <c r="J21" s="895"/>
      <c r="K21" s="895"/>
      <c r="L21" s="895"/>
      <c r="M21" s="895"/>
      <c r="N21" s="895"/>
      <c r="O21" s="895"/>
      <c r="P21" s="895"/>
      <c r="Q21" s="906"/>
      <c r="R21" s="906"/>
      <c r="S21" s="906"/>
      <c r="T21" s="906"/>
      <c r="U21" s="906"/>
      <c r="V21" s="906"/>
      <c r="W21" s="906"/>
      <c r="X21" s="906"/>
      <c r="Y21" s="907"/>
      <c r="Z21" s="327">
        <v>1868</v>
      </c>
      <c r="AA21" s="313"/>
      <c r="AB21" s="314"/>
      <c r="AC21" s="311">
        <v>1869</v>
      </c>
      <c r="AD21" s="316"/>
      <c r="AE21" s="320"/>
    </row>
    <row r="22" spans="1:71" ht="23" customHeight="1" x14ac:dyDescent="0.2">
      <c r="A22" s="893"/>
      <c r="B22" s="894" t="s">
        <v>212</v>
      </c>
      <c r="C22" s="895"/>
      <c r="D22" s="895"/>
      <c r="E22" s="895"/>
      <c r="F22" s="895"/>
      <c r="G22" s="895"/>
      <c r="H22" s="895"/>
      <c r="I22" s="895"/>
      <c r="J22" s="895"/>
      <c r="K22" s="895"/>
      <c r="L22" s="895"/>
      <c r="M22" s="895"/>
      <c r="N22" s="895"/>
      <c r="O22" s="895"/>
      <c r="P22" s="895"/>
      <c r="Q22" s="906"/>
      <c r="R22" s="906"/>
      <c r="S22" s="906"/>
      <c r="T22" s="906"/>
      <c r="U22" s="906"/>
      <c r="V22" s="906"/>
      <c r="W22" s="906"/>
      <c r="X22" s="906"/>
      <c r="Y22" s="906"/>
      <c r="Z22" s="906"/>
      <c r="AA22" s="906"/>
      <c r="AB22" s="907"/>
      <c r="AC22" s="311">
        <v>1871</v>
      </c>
      <c r="AD22" s="316"/>
      <c r="AE22" s="320"/>
    </row>
    <row r="23" spans="1:71" ht="23" customHeight="1" x14ac:dyDescent="0.2">
      <c r="A23" s="891">
        <v>9</v>
      </c>
      <c r="B23" s="894" t="s">
        <v>213</v>
      </c>
      <c r="C23" s="895"/>
      <c r="D23" s="895"/>
      <c r="E23" s="895"/>
      <c r="F23" s="895"/>
      <c r="G23" s="895"/>
      <c r="H23" s="895"/>
      <c r="I23" s="895"/>
      <c r="J23" s="895"/>
      <c r="K23" s="895"/>
      <c r="L23" s="895"/>
      <c r="M23" s="895"/>
      <c r="N23" s="895"/>
      <c r="O23" s="895"/>
      <c r="P23" s="896"/>
      <c r="Q23" s="315">
        <v>1633</v>
      </c>
      <c r="R23" s="899"/>
      <c r="S23" s="900"/>
      <c r="T23" s="315">
        <v>1105</v>
      </c>
      <c r="U23" s="899"/>
      <c r="V23" s="900"/>
      <c r="W23" s="315">
        <v>1634</v>
      </c>
      <c r="X23" s="899"/>
      <c r="Y23" s="900"/>
      <c r="Z23" s="327">
        <v>606</v>
      </c>
      <c r="AA23" s="899"/>
      <c r="AB23" s="900"/>
      <c r="AC23" s="311">
        <v>152</v>
      </c>
      <c r="AD23" s="316"/>
      <c r="AE23" s="320" t="s">
        <v>8</v>
      </c>
    </row>
    <row r="24" spans="1:71" ht="23" customHeight="1" x14ac:dyDescent="0.2">
      <c r="A24" s="892"/>
      <c r="B24" s="894" t="s">
        <v>214</v>
      </c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6"/>
      <c r="Q24" s="315">
        <v>1874</v>
      </c>
      <c r="R24" s="899"/>
      <c r="S24" s="900"/>
      <c r="T24" s="315">
        <v>1875</v>
      </c>
      <c r="U24" s="899"/>
      <c r="V24" s="900"/>
      <c r="W24" s="315">
        <v>1876</v>
      </c>
      <c r="X24" s="899"/>
      <c r="Y24" s="900"/>
      <c r="Z24" s="327">
        <v>1877</v>
      </c>
      <c r="AA24" s="899"/>
      <c r="AB24" s="900"/>
      <c r="AC24" s="311">
        <v>1878</v>
      </c>
      <c r="AD24" s="316"/>
      <c r="AE24" s="320"/>
    </row>
    <row r="25" spans="1:71" ht="23" customHeight="1" x14ac:dyDescent="0.2">
      <c r="A25" s="892"/>
      <c r="B25" s="894" t="s">
        <v>215</v>
      </c>
      <c r="C25" s="895"/>
      <c r="D25" s="895"/>
      <c r="E25" s="895"/>
      <c r="F25" s="895"/>
      <c r="G25" s="895"/>
      <c r="H25" s="895"/>
      <c r="I25" s="895"/>
      <c r="J25" s="895"/>
      <c r="K25" s="895"/>
      <c r="L25" s="895"/>
      <c r="M25" s="895"/>
      <c r="N25" s="895"/>
      <c r="O25" s="895"/>
      <c r="P25" s="896"/>
      <c r="Q25" s="315">
        <v>1879</v>
      </c>
      <c r="R25" s="899"/>
      <c r="S25" s="900"/>
      <c r="T25" s="315">
        <v>1880</v>
      </c>
      <c r="U25" s="899"/>
      <c r="V25" s="900"/>
      <c r="W25" s="315">
        <v>1881</v>
      </c>
      <c r="X25" s="899"/>
      <c r="Y25" s="900"/>
      <c r="Z25" s="327">
        <v>1882</v>
      </c>
      <c r="AA25" s="899"/>
      <c r="AB25" s="900"/>
      <c r="AC25" s="311">
        <v>1883</v>
      </c>
      <c r="AD25" s="316"/>
      <c r="AE25" s="320"/>
    </row>
    <row r="26" spans="1:71" ht="23" customHeight="1" x14ac:dyDescent="0.2">
      <c r="A26" s="892"/>
      <c r="B26" s="894" t="s">
        <v>216</v>
      </c>
      <c r="C26" s="895"/>
      <c r="D26" s="895"/>
      <c r="E26" s="895"/>
      <c r="F26" s="895"/>
      <c r="G26" s="895"/>
      <c r="H26" s="895"/>
      <c r="I26" s="895"/>
      <c r="J26" s="895"/>
      <c r="K26" s="895"/>
      <c r="L26" s="895"/>
      <c r="M26" s="895"/>
      <c r="N26" s="895"/>
      <c r="O26" s="895"/>
      <c r="P26" s="895"/>
      <c r="Q26" s="906"/>
      <c r="R26" s="906"/>
      <c r="S26" s="906"/>
      <c r="T26" s="906"/>
      <c r="U26" s="906"/>
      <c r="V26" s="906"/>
      <c r="W26" s="906"/>
      <c r="X26" s="906"/>
      <c r="Y26" s="906"/>
      <c r="Z26" s="906"/>
      <c r="AA26" s="906"/>
      <c r="AB26" s="907"/>
      <c r="AC26" s="311">
        <v>1884</v>
      </c>
      <c r="AD26" s="316"/>
      <c r="AE26" s="320"/>
    </row>
    <row r="27" spans="1:71" ht="23" customHeight="1" x14ac:dyDescent="0.2">
      <c r="A27" s="893"/>
      <c r="B27" s="894" t="s">
        <v>217</v>
      </c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6"/>
      <c r="Q27" s="315">
        <v>1885</v>
      </c>
      <c r="R27" s="899"/>
      <c r="S27" s="900"/>
      <c r="T27" s="315">
        <v>1886</v>
      </c>
      <c r="U27" s="899"/>
      <c r="V27" s="900"/>
      <c r="W27" s="315">
        <v>1887</v>
      </c>
      <c r="X27" s="899"/>
      <c r="Y27" s="900"/>
      <c r="Z27" s="327">
        <v>1888</v>
      </c>
      <c r="AA27" s="899"/>
      <c r="AB27" s="900"/>
      <c r="AC27" s="311">
        <v>1889</v>
      </c>
      <c r="AD27" s="316"/>
      <c r="AE27" s="320"/>
    </row>
    <row r="28" spans="1:71" ht="23" customHeight="1" x14ac:dyDescent="0.2">
      <c r="A28" s="328">
        <v>10</v>
      </c>
      <c r="B28" s="894" t="s">
        <v>218</v>
      </c>
      <c r="C28" s="934"/>
      <c r="D28" s="934"/>
      <c r="E28" s="934"/>
      <c r="F28" s="934"/>
      <c r="G28" s="934"/>
      <c r="H28" s="934"/>
      <c r="I28" s="934"/>
      <c r="J28" s="934"/>
      <c r="K28" s="934"/>
      <c r="L28" s="934"/>
      <c r="M28" s="934"/>
      <c r="N28" s="934"/>
      <c r="O28" s="934"/>
      <c r="P28" s="934"/>
      <c r="Q28" s="934"/>
      <c r="R28" s="934"/>
      <c r="S28" s="934"/>
      <c r="T28" s="934"/>
      <c r="U28" s="934"/>
      <c r="V28" s="935"/>
      <c r="W28" s="315">
        <v>1635</v>
      </c>
      <c r="X28" s="899"/>
      <c r="Y28" s="900"/>
      <c r="Z28" s="315">
        <v>1031</v>
      </c>
      <c r="AA28" s="899"/>
      <c r="AB28" s="900"/>
      <c r="AC28" s="311">
        <v>1032</v>
      </c>
      <c r="AD28" s="316"/>
      <c r="AE28" s="320" t="s">
        <v>8</v>
      </c>
    </row>
    <row r="29" spans="1:71" ht="23" customHeight="1" x14ac:dyDescent="0.2">
      <c r="A29" s="328">
        <v>11</v>
      </c>
      <c r="B29" s="894" t="s">
        <v>219</v>
      </c>
      <c r="C29" s="934"/>
      <c r="D29" s="934"/>
      <c r="E29" s="934"/>
      <c r="F29" s="934"/>
      <c r="G29" s="934"/>
      <c r="H29" s="934"/>
      <c r="I29" s="934"/>
      <c r="J29" s="934"/>
      <c r="K29" s="934"/>
      <c r="L29" s="934"/>
      <c r="M29" s="934"/>
      <c r="N29" s="934"/>
      <c r="O29" s="934"/>
      <c r="P29" s="934"/>
      <c r="Q29" s="934"/>
      <c r="R29" s="934"/>
      <c r="S29" s="934"/>
      <c r="T29" s="934"/>
      <c r="U29" s="934"/>
      <c r="V29" s="934"/>
      <c r="W29" s="906"/>
      <c r="X29" s="906"/>
      <c r="Y29" s="907"/>
      <c r="Z29" s="315">
        <v>1890</v>
      </c>
      <c r="AA29" s="899"/>
      <c r="AB29" s="900"/>
      <c r="AC29" s="311">
        <v>1891</v>
      </c>
      <c r="AD29" s="316"/>
      <c r="AE29" s="320" t="s">
        <v>8</v>
      </c>
    </row>
    <row r="30" spans="1:71" ht="23" customHeight="1" x14ac:dyDescent="0.2">
      <c r="A30" s="328">
        <v>12</v>
      </c>
      <c r="B30" s="894" t="s">
        <v>220</v>
      </c>
      <c r="C30" s="934"/>
      <c r="D30" s="934"/>
      <c r="E30" s="934"/>
      <c r="F30" s="934"/>
      <c r="G30" s="934"/>
      <c r="H30" s="934"/>
      <c r="I30" s="934"/>
      <c r="J30" s="934"/>
      <c r="K30" s="934"/>
      <c r="L30" s="934"/>
      <c r="M30" s="934"/>
      <c r="N30" s="934"/>
      <c r="O30" s="934"/>
      <c r="P30" s="934"/>
      <c r="Q30" s="934"/>
      <c r="R30" s="934"/>
      <c r="S30" s="934"/>
      <c r="T30" s="934"/>
      <c r="U30" s="934"/>
      <c r="V30" s="934"/>
      <c r="W30" s="934"/>
      <c r="X30" s="934"/>
      <c r="Y30" s="935"/>
      <c r="Z30" s="315">
        <v>1914</v>
      </c>
      <c r="AA30" s="899"/>
      <c r="AB30" s="900"/>
      <c r="AC30" s="311">
        <v>1104</v>
      </c>
      <c r="AD30" s="312"/>
      <c r="AE30" s="320" t="s">
        <v>8</v>
      </c>
    </row>
    <row r="31" spans="1:71" ht="23" customHeight="1" x14ac:dyDescent="0.2">
      <c r="A31" s="305">
        <v>13</v>
      </c>
      <c r="B31" s="874" t="s">
        <v>221</v>
      </c>
      <c r="C31" s="875"/>
      <c r="D31" s="875"/>
      <c r="E31" s="875"/>
      <c r="F31" s="875"/>
      <c r="G31" s="875"/>
      <c r="H31" s="875"/>
      <c r="I31" s="875"/>
      <c r="J31" s="922"/>
      <c r="K31" s="329">
        <v>1098</v>
      </c>
      <c r="L31" s="923">
        <v>3500000</v>
      </c>
      <c r="M31" s="923"/>
      <c r="N31" s="923"/>
      <c r="O31" s="923"/>
      <c r="P31" s="923"/>
      <c r="Q31" s="874" t="s">
        <v>222</v>
      </c>
      <c r="R31" s="875"/>
      <c r="S31" s="875"/>
      <c r="T31" s="875"/>
      <c r="U31" s="875"/>
      <c r="V31" s="922"/>
      <c r="W31" s="303">
        <v>1030</v>
      </c>
      <c r="X31" s="924"/>
      <c r="Y31" s="925"/>
      <c r="Z31" s="925"/>
      <c r="AA31" s="925"/>
      <c r="AB31" s="926"/>
      <c r="AC31" s="308">
        <v>161</v>
      </c>
      <c r="AD31" s="307">
        <f>L31</f>
        <v>3500000</v>
      </c>
      <c r="AE31" s="310" t="s">
        <v>8</v>
      </c>
    </row>
    <row r="32" spans="1:71" s="737" customFormat="1" ht="23" customHeight="1" thickBot="1" x14ac:dyDescent="0.25">
      <c r="A32" s="744">
        <v>14</v>
      </c>
      <c r="B32" s="927" t="s">
        <v>223</v>
      </c>
      <c r="C32" s="928"/>
      <c r="D32" s="928"/>
      <c r="E32" s="928"/>
      <c r="F32" s="928"/>
      <c r="G32" s="928"/>
      <c r="H32" s="928"/>
      <c r="I32" s="928"/>
      <c r="J32" s="929"/>
      <c r="K32" s="745">
        <v>159</v>
      </c>
      <c r="L32" s="930">
        <f>AA5</f>
        <v>1191038.2375320001</v>
      </c>
      <c r="M32" s="930"/>
      <c r="N32" s="930"/>
      <c r="O32" s="930"/>
      <c r="P32" s="930"/>
      <c r="Q32" s="927" t="s">
        <v>224</v>
      </c>
      <c r="R32" s="928"/>
      <c r="S32" s="928"/>
      <c r="T32" s="928"/>
      <c r="U32" s="928"/>
      <c r="V32" s="929"/>
      <c r="W32" s="746">
        <v>748</v>
      </c>
      <c r="X32" s="931"/>
      <c r="Y32" s="932"/>
      <c r="Z32" s="932"/>
      <c r="AA32" s="932"/>
      <c r="AB32" s="933"/>
      <c r="AC32" s="746">
        <v>749</v>
      </c>
      <c r="AD32" s="747">
        <f>L32</f>
        <v>1191038.2375320001</v>
      </c>
      <c r="AE32" s="748" t="s">
        <v>8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23" customHeight="1" thickBot="1" x14ac:dyDescent="0.25">
      <c r="A33" s="942" t="s">
        <v>225</v>
      </c>
      <c r="B33" s="943"/>
      <c r="C33" s="943"/>
      <c r="D33" s="943"/>
      <c r="E33" s="943"/>
      <c r="F33" s="943"/>
      <c r="G33" s="943"/>
      <c r="H33" s="943"/>
      <c r="I33" s="943"/>
      <c r="J33" s="943"/>
      <c r="K33" s="943"/>
      <c r="L33" s="943"/>
      <c r="M33" s="943"/>
      <c r="N33" s="943"/>
      <c r="O33" s="943"/>
      <c r="P33" s="943"/>
      <c r="Q33" s="943"/>
      <c r="R33" s="943"/>
      <c r="S33" s="943"/>
      <c r="T33" s="943"/>
      <c r="U33" s="943"/>
      <c r="V33" s="943"/>
      <c r="W33" s="943"/>
      <c r="X33" s="943"/>
      <c r="Y33" s="943"/>
      <c r="Z33" s="943"/>
      <c r="AA33" s="943"/>
      <c r="AB33" s="943"/>
      <c r="AC33" s="943"/>
      <c r="AD33" s="943"/>
      <c r="AE33" s="944"/>
    </row>
    <row r="34" spans="1:71" ht="23" customHeight="1" thickTop="1" x14ac:dyDescent="0.2">
      <c r="A34" s="333">
        <v>15</v>
      </c>
      <c r="B34" s="945" t="s">
        <v>226</v>
      </c>
      <c r="C34" s="945"/>
      <c r="D34" s="945"/>
      <c r="E34" s="945"/>
      <c r="F34" s="945"/>
      <c r="G34" s="945"/>
      <c r="H34" s="945"/>
      <c r="I34" s="945"/>
      <c r="J34" s="945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46"/>
      <c r="X34" s="946"/>
      <c r="Y34" s="946"/>
      <c r="Z34" s="946"/>
      <c r="AA34" s="946"/>
      <c r="AB34" s="946"/>
      <c r="AC34" s="334">
        <v>166</v>
      </c>
      <c r="AD34" s="335"/>
      <c r="AE34" s="336" t="s">
        <v>24</v>
      </c>
    </row>
    <row r="35" spans="1:71" ht="23" customHeight="1" x14ac:dyDescent="0.2">
      <c r="A35" s="328">
        <v>16</v>
      </c>
      <c r="B35" s="947" t="s">
        <v>227</v>
      </c>
      <c r="C35" s="947"/>
      <c r="D35" s="947"/>
      <c r="E35" s="947"/>
      <c r="F35" s="947"/>
      <c r="G35" s="947"/>
      <c r="H35" s="947"/>
      <c r="I35" s="947"/>
      <c r="J35" s="947"/>
      <c r="K35" s="947"/>
      <c r="L35" s="947"/>
      <c r="M35" s="947"/>
      <c r="N35" s="947"/>
      <c r="O35" s="947"/>
      <c r="P35" s="947"/>
      <c r="Q35" s="947"/>
      <c r="R35" s="947"/>
      <c r="S35" s="947"/>
      <c r="T35" s="947"/>
      <c r="U35" s="947"/>
      <c r="V35" s="947"/>
      <c r="W35" s="947"/>
      <c r="X35" s="947"/>
      <c r="Y35" s="947"/>
      <c r="Z35" s="947"/>
      <c r="AA35" s="947"/>
      <c r="AB35" s="947"/>
      <c r="AC35" s="315">
        <v>907</v>
      </c>
      <c r="AD35" s="337"/>
      <c r="AE35" s="338" t="s">
        <v>24</v>
      </c>
    </row>
    <row r="36" spans="1:71" ht="23" customHeight="1" x14ac:dyDescent="0.2">
      <c r="A36" s="305">
        <v>17</v>
      </c>
      <c r="B36" s="936" t="s">
        <v>228</v>
      </c>
      <c r="C36" s="936"/>
      <c r="D36" s="936"/>
      <c r="E36" s="936"/>
      <c r="F36" s="936"/>
      <c r="G36" s="936"/>
      <c r="H36" s="936"/>
      <c r="I36" s="936"/>
      <c r="J36" s="936"/>
      <c r="K36" s="936"/>
      <c r="L36" s="936"/>
      <c r="M36" s="936"/>
      <c r="N36" s="936"/>
      <c r="O36" s="936"/>
      <c r="P36" s="936"/>
      <c r="Q36" s="936"/>
      <c r="R36" s="936"/>
      <c r="S36" s="936"/>
      <c r="T36" s="936"/>
      <c r="U36" s="936"/>
      <c r="V36" s="936"/>
      <c r="W36" s="936"/>
      <c r="X36" s="936"/>
      <c r="Y36" s="936"/>
      <c r="Z36" s="936"/>
      <c r="AA36" s="936"/>
      <c r="AB36" s="936"/>
      <c r="AC36" s="308">
        <v>169</v>
      </c>
      <c r="AD36" s="339"/>
      <c r="AE36" s="340" t="s">
        <v>24</v>
      </c>
    </row>
    <row r="37" spans="1:71" ht="23" customHeight="1" x14ac:dyDescent="0.2">
      <c r="A37" s="305">
        <v>18</v>
      </c>
      <c r="B37" s="940" t="s">
        <v>229</v>
      </c>
      <c r="C37" s="941"/>
      <c r="D37" s="941"/>
      <c r="E37" s="941"/>
      <c r="F37" s="941"/>
      <c r="G37" s="941"/>
      <c r="H37" s="941"/>
      <c r="I37" s="941"/>
      <c r="J37" s="941"/>
      <c r="K37" s="941"/>
      <c r="L37" s="941"/>
      <c r="M37" s="941"/>
      <c r="N37" s="941"/>
      <c r="O37" s="941"/>
      <c r="P37" s="941"/>
      <c r="Q37" s="941"/>
      <c r="R37" s="941"/>
      <c r="S37" s="941"/>
      <c r="T37" s="941"/>
      <c r="U37" s="941"/>
      <c r="V37" s="941"/>
      <c r="W37" s="941"/>
      <c r="X37" s="941"/>
      <c r="Y37" s="941"/>
      <c r="Z37" s="941"/>
      <c r="AA37" s="941"/>
      <c r="AB37" s="941"/>
      <c r="AC37" s="308">
        <v>1833</v>
      </c>
      <c r="AD37" s="341"/>
      <c r="AE37" s="340" t="s">
        <v>24</v>
      </c>
    </row>
    <row r="38" spans="1:71" ht="23" customHeight="1" x14ac:dyDescent="0.2">
      <c r="A38" s="305">
        <v>19</v>
      </c>
      <c r="B38" s="948" t="s">
        <v>230</v>
      </c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48"/>
      <c r="X38" s="948"/>
      <c r="Y38" s="948"/>
      <c r="Z38" s="948"/>
      <c r="AA38" s="948"/>
      <c r="AB38" s="948"/>
      <c r="AC38" s="308">
        <v>158</v>
      </c>
      <c r="AD38" s="339"/>
      <c r="AE38" s="342" t="s">
        <v>21</v>
      </c>
    </row>
    <row r="39" spans="1:71" ht="23" customHeight="1" x14ac:dyDescent="0.2">
      <c r="A39" s="305">
        <v>20</v>
      </c>
      <c r="B39" s="936" t="s">
        <v>231</v>
      </c>
      <c r="C39" s="936"/>
      <c r="D39" s="936"/>
      <c r="E39" s="936"/>
      <c r="F39" s="936"/>
      <c r="G39" s="936"/>
      <c r="H39" s="936"/>
      <c r="I39" s="936"/>
      <c r="J39" s="936"/>
      <c r="K39" s="936"/>
      <c r="L39" s="936"/>
      <c r="M39" s="936"/>
      <c r="N39" s="936"/>
      <c r="O39" s="936"/>
      <c r="P39" s="936"/>
      <c r="Q39" s="936"/>
      <c r="R39" s="936"/>
      <c r="S39" s="936"/>
      <c r="T39" s="936"/>
      <c r="U39" s="936"/>
      <c r="V39" s="936"/>
      <c r="W39" s="936"/>
      <c r="X39" s="936"/>
      <c r="Y39" s="936"/>
      <c r="Z39" s="936"/>
      <c r="AA39" s="936"/>
      <c r="AB39" s="936"/>
      <c r="AC39" s="308">
        <v>111</v>
      </c>
      <c r="AD39" s="339"/>
      <c r="AE39" s="343" t="s">
        <v>24</v>
      </c>
    </row>
    <row r="40" spans="1:71" s="737" customFormat="1" ht="23" customHeight="1" x14ac:dyDescent="0.2">
      <c r="A40" s="749">
        <v>21</v>
      </c>
      <c r="B40" s="937" t="s">
        <v>232</v>
      </c>
      <c r="C40" s="937"/>
      <c r="D40" s="937"/>
      <c r="E40" s="937"/>
      <c r="F40" s="937"/>
      <c r="G40" s="937"/>
      <c r="H40" s="937"/>
      <c r="I40" s="937"/>
      <c r="J40" s="937"/>
      <c r="K40" s="738">
        <v>750</v>
      </c>
      <c r="L40" s="938">
        <f>'DATO PERSONA NATURAL'!C30</f>
        <v>3250000</v>
      </c>
      <c r="M40" s="938"/>
      <c r="N40" s="938"/>
      <c r="O40" s="938"/>
      <c r="P40" s="938"/>
      <c r="Q40" s="937" t="s">
        <v>233</v>
      </c>
      <c r="R40" s="937"/>
      <c r="S40" s="937"/>
      <c r="T40" s="937"/>
      <c r="U40" s="937"/>
      <c r="V40" s="937"/>
      <c r="W40" s="738">
        <v>740</v>
      </c>
      <c r="X40" s="939"/>
      <c r="Y40" s="939"/>
      <c r="Z40" s="939"/>
      <c r="AA40" s="939"/>
      <c r="AB40" s="939"/>
      <c r="AC40" s="738">
        <v>751</v>
      </c>
      <c r="AD40" s="751">
        <f>-L40</f>
        <v>-3250000</v>
      </c>
      <c r="AE40" s="752" t="s">
        <v>24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23" customHeight="1" x14ac:dyDescent="0.2">
      <c r="A41" s="305">
        <v>22</v>
      </c>
      <c r="B41" s="940" t="s">
        <v>234</v>
      </c>
      <c r="C41" s="940"/>
      <c r="D41" s="940"/>
      <c r="E41" s="940"/>
      <c r="F41" s="940"/>
      <c r="G41" s="940"/>
      <c r="H41" s="940"/>
      <c r="I41" s="940"/>
      <c r="J41" s="940"/>
      <c r="K41" s="941"/>
      <c r="L41" s="941"/>
      <c r="M41" s="941"/>
      <c r="N41" s="941"/>
      <c r="O41" s="941"/>
      <c r="P41" s="941"/>
      <c r="Q41" s="941"/>
      <c r="R41" s="941"/>
      <c r="S41" s="941"/>
      <c r="T41" s="941"/>
      <c r="U41" s="941"/>
      <c r="V41" s="941"/>
      <c r="W41" s="941"/>
      <c r="X41" s="941"/>
      <c r="Y41" s="941"/>
      <c r="Z41" s="941"/>
      <c r="AA41" s="941"/>
      <c r="AB41" s="941"/>
      <c r="AC41" s="308">
        <v>822</v>
      </c>
      <c r="AD41" s="341"/>
      <c r="AE41" s="340" t="s">
        <v>24</v>
      </c>
    </row>
    <row r="42" spans="1:71" ht="23" customHeight="1" thickBot="1" x14ac:dyDescent="0.25">
      <c r="A42" s="344">
        <v>23</v>
      </c>
      <c r="B42" s="953" t="s">
        <v>235</v>
      </c>
      <c r="C42" s="953"/>
      <c r="D42" s="953"/>
      <c r="E42" s="953"/>
      <c r="F42" s="953"/>
      <c r="G42" s="953"/>
      <c r="H42" s="953"/>
      <c r="I42" s="953"/>
      <c r="J42" s="953"/>
      <c r="K42" s="954"/>
      <c r="L42" s="954"/>
      <c r="M42" s="954"/>
      <c r="N42" s="954"/>
      <c r="O42" s="954"/>
      <c r="P42" s="954"/>
      <c r="Q42" s="954"/>
      <c r="R42" s="954"/>
      <c r="S42" s="954"/>
      <c r="T42" s="954"/>
      <c r="U42" s="954"/>
      <c r="V42" s="954"/>
      <c r="W42" s="954"/>
      <c r="X42" s="954"/>
      <c r="Y42" s="954"/>
      <c r="Z42" s="954"/>
      <c r="AA42" s="954"/>
      <c r="AB42" s="954"/>
      <c r="AC42" s="345">
        <v>765</v>
      </c>
      <c r="AD42" s="346"/>
      <c r="AE42" s="347" t="s">
        <v>24</v>
      </c>
    </row>
    <row r="43" spans="1:71" ht="23" customHeight="1" thickTop="1" thickBot="1" x14ac:dyDescent="0.25">
      <c r="A43" s="955" t="s">
        <v>236</v>
      </c>
      <c r="B43" s="956"/>
      <c r="C43" s="956"/>
      <c r="D43" s="956"/>
      <c r="E43" s="956"/>
      <c r="F43" s="956"/>
      <c r="G43" s="956"/>
      <c r="H43" s="956"/>
      <c r="I43" s="956"/>
      <c r="J43" s="956"/>
      <c r="K43" s="956"/>
      <c r="L43" s="956"/>
      <c r="M43" s="956"/>
      <c r="N43" s="956"/>
      <c r="O43" s="956"/>
      <c r="P43" s="956"/>
      <c r="Q43" s="956"/>
      <c r="R43" s="956"/>
      <c r="S43" s="956"/>
      <c r="T43" s="956"/>
      <c r="U43" s="956"/>
      <c r="V43" s="956"/>
      <c r="W43" s="956"/>
      <c r="X43" s="956"/>
      <c r="Y43" s="956"/>
      <c r="Z43" s="956"/>
      <c r="AA43" s="956"/>
      <c r="AB43" s="956"/>
      <c r="AC43" s="956"/>
      <c r="AD43" s="956"/>
      <c r="AE43" s="957"/>
    </row>
    <row r="44" spans="1:71" ht="23" customHeight="1" thickTop="1" thickBot="1" x14ac:dyDescent="0.25">
      <c r="A44" s="392">
        <v>24</v>
      </c>
      <c r="B44" s="958" t="s">
        <v>237</v>
      </c>
      <c r="C44" s="959"/>
      <c r="D44" s="959"/>
      <c r="E44" s="959"/>
      <c r="F44" s="959"/>
      <c r="G44" s="959"/>
      <c r="H44" s="959"/>
      <c r="I44" s="959"/>
      <c r="J44" s="959"/>
      <c r="K44" s="959"/>
      <c r="L44" s="959"/>
      <c r="M44" s="959"/>
      <c r="N44" s="959"/>
      <c r="O44" s="959"/>
      <c r="P44" s="959"/>
      <c r="Q44" s="959"/>
      <c r="R44" s="959"/>
      <c r="S44" s="959"/>
      <c r="T44" s="959"/>
      <c r="U44" s="959"/>
      <c r="V44" s="959"/>
      <c r="W44" s="959"/>
      <c r="X44" s="959"/>
      <c r="Y44" s="959"/>
      <c r="Z44" s="959"/>
      <c r="AA44" s="959"/>
      <c r="AB44" s="960"/>
      <c r="AC44" s="393">
        <v>170</v>
      </c>
      <c r="AD44" s="394">
        <f>AD5+AD10+AD31+AD32+AD40</f>
        <v>13978314.237532001</v>
      </c>
      <c r="AE44" s="395" t="s">
        <v>21</v>
      </c>
    </row>
    <row r="45" spans="1:71" ht="23" customHeight="1" thickTop="1" thickBot="1" x14ac:dyDescent="0.25">
      <c r="A45" s="961" t="s">
        <v>238</v>
      </c>
      <c r="B45" s="962"/>
      <c r="C45" s="962"/>
      <c r="D45" s="962"/>
      <c r="E45" s="962"/>
      <c r="F45" s="962"/>
      <c r="G45" s="962"/>
      <c r="H45" s="962"/>
      <c r="I45" s="962"/>
      <c r="J45" s="962"/>
      <c r="K45" s="962"/>
      <c r="L45" s="962"/>
      <c r="M45" s="962"/>
      <c r="N45" s="962"/>
      <c r="O45" s="962"/>
      <c r="P45" s="962"/>
      <c r="Q45" s="962"/>
      <c r="R45" s="962"/>
      <c r="S45" s="962"/>
      <c r="T45" s="962"/>
      <c r="U45" s="962"/>
      <c r="V45" s="962"/>
      <c r="W45" s="962"/>
      <c r="X45" s="962"/>
      <c r="Y45" s="962"/>
      <c r="Z45" s="962"/>
      <c r="AA45" s="962"/>
      <c r="AB45" s="962"/>
      <c r="AC45" s="963"/>
      <c r="AD45" s="396"/>
      <c r="AE45" s="397"/>
    </row>
    <row r="46" spans="1:71" ht="23" customHeight="1" thickTop="1" x14ac:dyDescent="0.2">
      <c r="A46" s="348">
        <v>25</v>
      </c>
      <c r="B46" s="964" t="s">
        <v>239</v>
      </c>
      <c r="C46" s="965"/>
      <c r="D46" s="965"/>
      <c r="E46" s="965"/>
      <c r="F46" s="965"/>
      <c r="G46" s="965"/>
      <c r="H46" s="965"/>
      <c r="I46" s="965"/>
      <c r="J46" s="965"/>
      <c r="K46" s="965"/>
      <c r="L46" s="965"/>
      <c r="M46" s="965"/>
      <c r="N46" s="965"/>
      <c r="O46" s="965"/>
      <c r="P46" s="965"/>
      <c r="Q46" s="965"/>
      <c r="R46" s="965"/>
      <c r="S46" s="965"/>
      <c r="T46" s="965"/>
      <c r="U46" s="965"/>
      <c r="V46" s="966"/>
      <c r="W46" s="303">
        <v>157</v>
      </c>
      <c r="X46" s="967">
        <f>AD44*0.04-436065.12</f>
        <v>123067.44950128009</v>
      </c>
      <c r="Y46" s="968"/>
      <c r="Z46" s="968"/>
      <c r="AA46" s="968"/>
      <c r="AB46" s="969"/>
      <c r="AC46" s="304" t="s">
        <v>8</v>
      </c>
      <c r="AD46" s="349"/>
      <c r="AE46" s="350"/>
    </row>
    <row r="47" spans="1:71" ht="23" customHeight="1" x14ac:dyDescent="0.2">
      <c r="A47" s="351">
        <v>26</v>
      </c>
      <c r="B47" s="949" t="s">
        <v>240</v>
      </c>
      <c r="C47" s="950"/>
      <c r="D47" s="950"/>
      <c r="E47" s="950"/>
      <c r="F47" s="950"/>
      <c r="G47" s="950"/>
      <c r="H47" s="950"/>
      <c r="I47" s="950"/>
      <c r="J47" s="950"/>
      <c r="K47" s="950"/>
      <c r="L47" s="950"/>
      <c r="M47" s="950"/>
      <c r="N47" s="950"/>
      <c r="O47" s="950"/>
      <c r="P47" s="950"/>
      <c r="Q47" s="950"/>
      <c r="R47" s="950"/>
      <c r="S47" s="950"/>
      <c r="T47" s="950"/>
      <c r="U47" s="950"/>
      <c r="V47" s="951"/>
      <c r="W47" s="308">
        <v>1017</v>
      </c>
      <c r="X47" s="872"/>
      <c r="Y47" s="952"/>
      <c r="Z47" s="952"/>
      <c r="AA47" s="952"/>
      <c r="AB47" s="873"/>
      <c r="AC47" s="304" t="s">
        <v>8</v>
      </c>
      <c r="AD47" s="352"/>
      <c r="AE47" s="350"/>
    </row>
    <row r="48" spans="1:71" ht="23" customHeight="1" x14ac:dyDescent="0.2">
      <c r="A48" s="305">
        <v>27</v>
      </c>
      <c r="B48" s="949" t="s">
        <v>241</v>
      </c>
      <c r="C48" s="950"/>
      <c r="D48" s="950"/>
      <c r="E48" s="950"/>
      <c r="F48" s="950"/>
      <c r="G48" s="950"/>
      <c r="H48" s="950"/>
      <c r="I48" s="950"/>
      <c r="J48" s="950"/>
      <c r="K48" s="950"/>
      <c r="L48" s="950"/>
      <c r="M48" s="950"/>
      <c r="N48" s="950"/>
      <c r="O48" s="950"/>
      <c r="P48" s="950"/>
      <c r="Q48" s="950"/>
      <c r="R48" s="950"/>
      <c r="S48" s="950"/>
      <c r="T48" s="950"/>
      <c r="U48" s="950"/>
      <c r="V48" s="951"/>
      <c r="W48" s="308">
        <v>1033</v>
      </c>
      <c r="X48" s="872"/>
      <c r="Y48" s="952"/>
      <c r="Z48" s="952"/>
      <c r="AA48" s="952"/>
      <c r="AB48" s="873"/>
      <c r="AC48" s="310" t="s">
        <v>8</v>
      </c>
      <c r="AD48" s="352"/>
      <c r="AE48" s="350"/>
    </row>
    <row r="49" spans="1:31" ht="23" customHeight="1" x14ac:dyDescent="0.2">
      <c r="A49" s="305">
        <v>28</v>
      </c>
      <c r="B49" s="949" t="s">
        <v>242</v>
      </c>
      <c r="C49" s="950"/>
      <c r="D49" s="950"/>
      <c r="E49" s="950"/>
      <c r="F49" s="950"/>
      <c r="G49" s="950"/>
      <c r="H49" s="950"/>
      <c r="I49" s="950"/>
      <c r="J49" s="950"/>
      <c r="K49" s="950"/>
      <c r="L49" s="950"/>
      <c r="M49" s="950"/>
      <c r="N49" s="950"/>
      <c r="O49" s="950"/>
      <c r="P49" s="950"/>
      <c r="Q49" s="950"/>
      <c r="R49" s="950"/>
      <c r="S49" s="950"/>
      <c r="T49" s="950"/>
      <c r="U49" s="950"/>
      <c r="V49" s="951"/>
      <c r="W49" s="308">
        <v>201</v>
      </c>
      <c r="X49" s="872"/>
      <c r="Y49" s="952"/>
      <c r="Z49" s="952"/>
      <c r="AA49" s="952"/>
      <c r="AB49" s="873"/>
      <c r="AC49" s="310" t="s">
        <v>8</v>
      </c>
      <c r="AD49" s="352"/>
      <c r="AE49" s="350"/>
    </row>
    <row r="50" spans="1:31" ht="23" customHeight="1" x14ac:dyDescent="0.2">
      <c r="A50" s="351">
        <v>29</v>
      </c>
      <c r="B50" s="949" t="s">
        <v>243</v>
      </c>
      <c r="C50" s="950"/>
      <c r="D50" s="950"/>
      <c r="E50" s="950"/>
      <c r="F50" s="950"/>
      <c r="G50" s="950"/>
      <c r="H50" s="950"/>
      <c r="I50" s="950"/>
      <c r="J50" s="950"/>
      <c r="K50" s="950"/>
      <c r="L50" s="950"/>
      <c r="M50" s="950"/>
      <c r="N50" s="950"/>
      <c r="O50" s="950"/>
      <c r="P50" s="950"/>
      <c r="Q50" s="950"/>
      <c r="R50" s="950"/>
      <c r="S50" s="950"/>
      <c r="T50" s="950"/>
      <c r="U50" s="950"/>
      <c r="V50" s="951"/>
      <c r="W50" s="308">
        <v>1035</v>
      </c>
      <c r="X50" s="872"/>
      <c r="Y50" s="952"/>
      <c r="Z50" s="952"/>
      <c r="AA50" s="952"/>
      <c r="AB50" s="873"/>
      <c r="AC50" s="310" t="s">
        <v>8</v>
      </c>
      <c r="AD50" s="353"/>
      <c r="AE50" s="350"/>
    </row>
    <row r="51" spans="1:31" ht="23" customHeight="1" thickBot="1" x14ac:dyDescent="0.25">
      <c r="A51" s="323">
        <v>30</v>
      </c>
      <c r="B51" s="973" t="s">
        <v>244</v>
      </c>
      <c r="C51" s="974"/>
      <c r="D51" s="974"/>
      <c r="E51" s="974"/>
      <c r="F51" s="974"/>
      <c r="G51" s="974"/>
      <c r="H51" s="974"/>
      <c r="I51" s="974"/>
      <c r="J51" s="974"/>
      <c r="K51" s="974"/>
      <c r="L51" s="974"/>
      <c r="M51" s="974"/>
      <c r="N51" s="974"/>
      <c r="O51" s="974"/>
      <c r="P51" s="974"/>
      <c r="Q51" s="974"/>
      <c r="R51" s="974"/>
      <c r="S51" s="974"/>
      <c r="T51" s="974"/>
      <c r="U51" s="974"/>
      <c r="V51" s="975"/>
      <c r="W51" s="324">
        <v>910</v>
      </c>
      <c r="X51" s="976"/>
      <c r="Y51" s="977"/>
      <c r="Z51" s="977"/>
      <c r="AA51" s="977"/>
      <c r="AB51" s="978"/>
      <c r="AC51" s="332" t="s">
        <v>8</v>
      </c>
      <c r="AD51" s="352"/>
      <c r="AE51" s="350"/>
    </row>
    <row r="52" spans="1:31" ht="23" customHeight="1" thickTop="1" thickBot="1" x14ac:dyDescent="0.25">
      <c r="A52" s="961" t="s">
        <v>245</v>
      </c>
      <c r="B52" s="962"/>
      <c r="C52" s="962"/>
      <c r="D52" s="962"/>
      <c r="E52" s="962"/>
      <c r="F52" s="962"/>
      <c r="G52" s="962"/>
      <c r="H52" s="962"/>
      <c r="I52" s="962"/>
      <c r="J52" s="962"/>
      <c r="K52" s="962"/>
      <c r="L52" s="962"/>
      <c r="M52" s="962"/>
      <c r="N52" s="962"/>
      <c r="O52" s="962"/>
      <c r="P52" s="962"/>
      <c r="Q52" s="962"/>
      <c r="R52" s="962"/>
      <c r="S52" s="962"/>
      <c r="T52" s="962"/>
      <c r="U52" s="962"/>
      <c r="V52" s="962"/>
      <c r="W52" s="962"/>
      <c r="X52" s="962"/>
      <c r="Y52" s="962"/>
      <c r="Z52" s="962"/>
      <c r="AA52" s="962"/>
      <c r="AB52" s="962"/>
      <c r="AC52" s="963"/>
      <c r="AD52" s="352"/>
      <c r="AE52" s="350"/>
    </row>
    <row r="53" spans="1:31" ht="23" customHeight="1" thickTop="1" x14ac:dyDescent="0.2">
      <c r="A53" s="333">
        <v>31</v>
      </c>
      <c r="B53" s="979" t="s">
        <v>246</v>
      </c>
      <c r="C53" s="980"/>
      <c r="D53" s="980"/>
      <c r="E53" s="980"/>
      <c r="F53" s="980"/>
      <c r="G53" s="980"/>
      <c r="H53" s="980"/>
      <c r="I53" s="980"/>
      <c r="J53" s="980"/>
      <c r="K53" s="980"/>
      <c r="L53" s="980"/>
      <c r="M53" s="980"/>
      <c r="N53" s="980"/>
      <c r="O53" s="980"/>
      <c r="P53" s="980"/>
      <c r="Q53" s="980"/>
      <c r="R53" s="980"/>
      <c r="S53" s="980"/>
      <c r="T53" s="980"/>
      <c r="U53" s="980"/>
      <c r="V53" s="981"/>
      <c r="W53" s="334">
        <v>1036</v>
      </c>
      <c r="X53" s="982"/>
      <c r="Y53" s="983"/>
      <c r="Z53" s="983"/>
      <c r="AA53" s="983"/>
      <c r="AB53" s="984"/>
      <c r="AC53" s="336" t="s">
        <v>24</v>
      </c>
      <c r="AD53" s="352"/>
      <c r="AE53" s="350"/>
    </row>
    <row r="54" spans="1:31" ht="23" customHeight="1" x14ac:dyDescent="0.2">
      <c r="A54" s="351">
        <v>32</v>
      </c>
      <c r="B54" s="970" t="s">
        <v>247</v>
      </c>
      <c r="C54" s="971"/>
      <c r="D54" s="971"/>
      <c r="E54" s="971"/>
      <c r="F54" s="971"/>
      <c r="G54" s="971"/>
      <c r="H54" s="971"/>
      <c r="I54" s="971"/>
      <c r="J54" s="971"/>
      <c r="K54" s="971"/>
      <c r="L54" s="971"/>
      <c r="M54" s="971"/>
      <c r="N54" s="971"/>
      <c r="O54" s="971"/>
      <c r="P54" s="971"/>
      <c r="Q54" s="971"/>
      <c r="R54" s="971"/>
      <c r="S54" s="971"/>
      <c r="T54" s="971"/>
      <c r="U54" s="971"/>
      <c r="V54" s="972"/>
      <c r="W54" s="308">
        <v>1101</v>
      </c>
      <c r="X54" s="872"/>
      <c r="Y54" s="952"/>
      <c r="Z54" s="952"/>
      <c r="AA54" s="952"/>
      <c r="AB54" s="873"/>
      <c r="AC54" s="340" t="s">
        <v>24</v>
      </c>
      <c r="AD54" s="352"/>
      <c r="AE54" s="350"/>
    </row>
    <row r="55" spans="1:31" ht="23" customHeight="1" x14ac:dyDescent="0.2">
      <c r="A55" s="305">
        <v>33</v>
      </c>
      <c r="B55" s="949" t="s">
        <v>248</v>
      </c>
      <c r="C55" s="950"/>
      <c r="D55" s="950"/>
      <c r="E55" s="950"/>
      <c r="F55" s="950"/>
      <c r="G55" s="950"/>
      <c r="H55" s="950"/>
      <c r="I55" s="950"/>
      <c r="J55" s="950"/>
      <c r="K55" s="950"/>
      <c r="L55" s="950"/>
      <c r="M55" s="950"/>
      <c r="N55" s="950"/>
      <c r="O55" s="950"/>
      <c r="P55" s="950"/>
      <c r="Q55" s="950"/>
      <c r="R55" s="950"/>
      <c r="S55" s="950"/>
      <c r="T55" s="950"/>
      <c r="U55" s="950"/>
      <c r="V55" s="951"/>
      <c r="W55" s="308">
        <v>135</v>
      </c>
      <c r="X55" s="872"/>
      <c r="Y55" s="952"/>
      <c r="Z55" s="952"/>
      <c r="AA55" s="952"/>
      <c r="AB55" s="873"/>
      <c r="AC55" s="340" t="s">
        <v>24</v>
      </c>
      <c r="AD55" s="352"/>
      <c r="AE55" s="350"/>
    </row>
    <row r="56" spans="1:31" ht="23" customHeight="1" x14ac:dyDescent="0.2">
      <c r="A56" s="351">
        <v>34</v>
      </c>
      <c r="B56" s="949" t="s">
        <v>249</v>
      </c>
      <c r="C56" s="950"/>
      <c r="D56" s="950"/>
      <c r="E56" s="950"/>
      <c r="F56" s="950"/>
      <c r="G56" s="950"/>
      <c r="H56" s="950"/>
      <c r="I56" s="950"/>
      <c r="J56" s="950"/>
      <c r="K56" s="950"/>
      <c r="L56" s="950"/>
      <c r="M56" s="950"/>
      <c r="N56" s="950"/>
      <c r="O56" s="950"/>
      <c r="P56" s="950"/>
      <c r="Q56" s="950"/>
      <c r="R56" s="950"/>
      <c r="S56" s="950"/>
      <c r="T56" s="950"/>
      <c r="U56" s="950"/>
      <c r="V56" s="951"/>
      <c r="W56" s="308">
        <v>136</v>
      </c>
      <c r="X56" s="872"/>
      <c r="Y56" s="952"/>
      <c r="Z56" s="952"/>
      <c r="AA56" s="952"/>
      <c r="AB56" s="873"/>
      <c r="AC56" s="340" t="s">
        <v>24</v>
      </c>
      <c r="AD56" s="352"/>
      <c r="AE56" s="350"/>
    </row>
    <row r="57" spans="1:31" ht="23" customHeight="1" x14ac:dyDescent="0.2">
      <c r="A57" s="305">
        <v>35</v>
      </c>
      <c r="B57" s="949" t="s">
        <v>250</v>
      </c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1"/>
      <c r="W57" s="308">
        <v>176</v>
      </c>
      <c r="X57" s="872"/>
      <c r="Y57" s="952"/>
      <c r="Z57" s="952"/>
      <c r="AA57" s="952"/>
      <c r="AB57" s="873"/>
      <c r="AC57" s="340" t="s">
        <v>24</v>
      </c>
      <c r="AD57" s="352"/>
      <c r="AE57" s="350"/>
    </row>
    <row r="58" spans="1:31" ht="23" customHeight="1" x14ac:dyDescent="0.2">
      <c r="A58" s="351">
        <v>36</v>
      </c>
      <c r="B58" s="949" t="s">
        <v>251</v>
      </c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1"/>
      <c r="W58" s="308">
        <v>752</v>
      </c>
      <c r="X58" s="872"/>
      <c r="Y58" s="952"/>
      <c r="Z58" s="952"/>
      <c r="AA58" s="952"/>
      <c r="AB58" s="873"/>
      <c r="AC58" s="340" t="s">
        <v>24</v>
      </c>
      <c r="AD58" s="352"/>
      <c r="AE58" s="350"/>
    </row>
    <row r="59" spans="1:31" ht="23" customHeight="1" x14ac:dyDescent="0.2">
      <c r="A59" s="351">
        <v>37</v>
      </c>
      <c r="B59" s="949" t="s">
        <v>252</v>
      </c>
      <c r="C59" s="950"/>
      <c r="D59" s="950"/>
      <c r="E59" s="950"/>
      <c r="F59" s="950"/>
      <c r="G59" s="950"/>
      <c r="H59" s="950"/>
      <c r="I59" s="950"/>
      <c r="J59" s="950"/>
      <c r="K59" s="950"/>
      <c r="L59" s="950"/>
      <c r="M59" s="950"/>
      <c r="N59" s="950"/>
      <c r="O59" s="950"/>
      <c r="P59" s="950"/>
      <c r="Q59" s="950"/>
      <c r="R59" s="950"/>
      <c r="S59" s="950"/>
      <c r="T59" s="950"/>
      <c r="U59" s="950"/>
      <c r="V59" s="951"/>
      <c r="W59" s="308">
        <v>608</v>
      </c>
      <c r="X59" s="872"/>
      <c r="Y59" s="952"/>
      <c r="Z59" s="952"/>
      <c r="AA59" s="952"/>
      <c r="AB59" s="873"/>
      <c r="AC59" s="340" t="s">
        <v>24</v>
      </c>
      <c r="AD59" s="352"/>
      <c r="AE59" s="350"/>
    </row>
    <row r="60" spans="1:31" ht="23" customHeight="1" x14ac:dyDescent="0.2">
      <c r="A60" s="351">
        <v>38</v>
      </c>
      <c r="B60" s="874" t="s">
        <v>253</v>
      </c>
      <c r="C60" s="875"/>
      <c r="D60" s="875"/>
      <c r="E60" s="875"/>
      <c r="F60" s="875"/>
      <c r="G60" s="875"/>
      <c r="H60" s="875"/>
      <c r="I60" s="875"/>
      <c r="J60" s="875"/>
      <c r="K60" s="875"/>
      <c r="L60" s="875"/>
      <c r="M60" s="875"/>
      <c r="N60" s="875"/>
      <c r="O60" s="875"/>
      <c r="P60" s="875"/>
      <c r="Q60" s="875"/>
      <c r="R60" s="875"/>
      <c r="S60" s="875"/>
      <c r="T60" s="875"/>
      <c r="U60" s="875"/>
      <c r="V60" s="922"/>
      <c r="W60" s="308">
        <v>1636</v>
      </c>
      <c r="X60" s="872"/>
      <c r="Y60" s="952"/>
      <c r="Z60" s="952"/>
      <c r="AA60" s="952"/>
      <c r="AB60" s="873"/>
      <c r="AC60" s="340" t="s">
        <v>24</v>
      </c>
      <c r="AD60" s="352"/>
      <c r="AE60" s="350"/>
    </row>
    <row r="61" spans="1:31" ht="23" customHeight="1" x14ac:dyDescent="0.2">
      <c r="A61" s="351">
        <v>39</v>
      </c>
      <c r="B61" s="949" t="s">
        <v>254</v>
      </c>
      <c r="C61" s="950"/>
      <c r="D61" s="950"/>
      <c r="E61" s="950"/>
      <c r="F61" s="950"/>
      <c r="G61" s="950"/>
      <c r="H61" s="950"/>
      <c r="I61" s="950"/>
      <c r="J61" s="950"/>
      <c r="K61" s="950"/>
      <c r="L61" s="950"/>
      <c r="M61" s="950"/>
      <c r="N61" s="950"/>
      <c r="O61" s="950"/>
      <c r="P61" s="950"/>
      <c r="Q61" s="950"/>
      <c r="R61" s="950"/>
      <c r="S61" s="950"/>
      <c r="T61" s="950"/>
      <c r="U61" s="950"/>
      <c r="V61" s="951"/>
      <c r="W61" s="308">
        <v>1637</v>
      </c>
      <c r="X61" s="872"/>
      <c r="Y61" s="952"/>
      <c r="Z61" s="952"/>
      <c r="AA61" s="952"/>
      <c r="AB61" s="873"/>
      <c r="AC61" s="340" t="s">
        <v>24</v>
      </c>
      <c r="AD61" s="352"/>
      <c r="AE61" s="350"/>
    </row>
    <row r="62" spans="1:31" ht="23" customHeight="1" x14ac:dyDescent="0.2">
      <c r="A62" s="305">
        <v>40</v>
      </c>
      <c r="B62" s="949" t="s">
        <v>255</v>
      </c>
      <c r="C62" s="950"/>
      <c r="D62" s="950"/>
      <c r="E62" s="950"/>
      <c r="F62" s="950"/>
      <c r="G62" s="950"/>
      <c r="H62" s="950"/>
      <c r="I62" s="950"/>
      <c r="J62" s="950"/>
      <c r="K62" s="950"/>
      <c r="L62" s="950"/>
      <c r="M62" s="950"/>
      <c r="N62" s="950"/>
      <c r="O62" s="950"/>
      <c r="P62" s="950"/>
      <c r="Q62" s="950"/>
      <c r="R62" s="950"/>
      <c r="S62" s="950"/>
      <c r="T62" s="950"/>
      <c r="U62" s="950"/>
      <c r="V62" s="951"/>
      <c r="W62" s="308">
        <v>1638</v>
      </c>
      <c r="X62" s="872"/>
      <c r="Y62" s="952"/>
      <c r="Z62" s="952"/>
      <c r="AA62" s="952"/>
      <c r="AB62" s="873"/>
      <c r="AC62" s="340" t="s">
        <v>24</v>
      </c>
      <c r="AD62" s="352"/>
      <c r="AE62" s="350"/>
    </row>
    <row r="63" spans="1:31" ht="23" customHeight="1" x14ac:dyDescent="0.2">
      <c r="A63" s="753">
        <v>41</v>
      </c>
      <c r="B63" s="985" t="s">
        <v>256</v>
      </c>
      <c r="C63" s="986"/>
      <c r="D63" s="986"/>
      <c r="E63" s="986"/>
      <c r="F63" s="986"/>
      <c r="G63" s="986"/>
      <c r="H63" s="986"/>
      <c r="I63" s="986"/>
      <c r="J63" s="986"/>
      <c r="K63" s="986"/>
      <c r="L63" s="986"/>
      <c r="M63" s="986"/>
      <c r="N63" s="986"/>
      <c r="O63" s="986"/>
      <c r="P63" s="986"/>
      <c r="Q63" s="986"/>
      <c r="R63" s="986"/>
      <c r="S63" s="986"/>
      <c r="T63" s="986"/>
      <c r="U63" s="986"/>
      <c r="V63" s="987"/>
      <c r="W63" s="738">
        <v>895</v>
      </c>
      <c r="X63" s="988">
        <v>-169033.43599999999</v>
      </c>
      <c r="Y63" s="989"/>
      <c r="Z63" s="989"/>
      <c r="AA63" s="989"/>
      <c r="AB63" s="990"/>
      <c r="AC63" s="752" t="s">
        <v>24</v>
      </c>
      <c r="AD63" s="352"/>
      <c r="AE63" s="350"/>
    </row>
    <row r="64" spans="1:31" ht="23" customHeight="1" x14ac:dyDescent="0.2">
      <c r="A64" s="305">
        <v>42</v>
      </c>
      <c r="B64" s="949" t="s">
        <v>257</v>
      </c>
      <c r="C64" s="950"/>
      <c r="D64" s="950"/>
      <c r="E64" s="950"/>
      <c r="F64" s="950"/>
      <c r="G64" s="950"/>
      <c r="H64" s="950"/>
      <c r="I64" s="950"/>
      <c r="J64" s="950"/>
      <c r="K64" s="950"/>
      <c r="L64" s="950"/>
      <c r="M64" s="950"/>
      <c r="N64" s="950"/>
      <c r="O64" s="950"/>
      <c r="P64" s="950"/>
      <c r="Q64" s="950"/>
      <c r="R64" s="950"/>
      <c r="S64" s="950"/>
      <c r="T64" s="950"/>
      <c r="U64" s="950"/>
      <c r="V64" s="951"/>
      <c r="W64" s="308">
        <v>867</v>
      </c>
      <c r="X64" s="872"/>
      <c r="Y64" s="952"/>
      <c r="Z64" s="952"/>
      <c r="AA64" s="952"/>
      <c r="AB64" s="873"/>
      <c r="AC64" s="340" t="s">
        <v>24</v>
      </c>
      <c r="AD64" s="352"/>
      <c r="AE64" s="350"/>
    </row>
    <row r="65" spans="1:32" ht="23" customHeight="1" x14ac:dyDescent="0.2">
      <c r="A65" s="351">
        <v>43</v>
      </c>
      <c r="B65" s="949" t="s">
        <v>258</v>
      </c>
      <c r="C65" s="950"/>
      <c r="D65" s="950"/>
      <c r="E65" s="950"/>
      <c r="F65" s="950"/>
      <c r="G65" s="950"/>
      <c r="H65" s="950"/>
      <c r="I65" s="950"/>
      <c r="J65" s="950"/>
      <c r="K65" s="950"/>
      <c r="L65" s="950"/>
      <c r="M65" s="950"/>
      <c r="N65" s="950"/>
      <c r="O65" s="950"/>
      <c r="P65" s="950"/>
      <c r="Q65" s="950"/>
      <c r="R65" s="950"/>
      <c r="S65" s="950"/>
      <c r="T65" s="950"/>
      <c r="U65" s="950"/>
      <c r="V65" s="951"/>
      <c r="W65" s="308">
        <v>609</v>
      </c>
      <c r="X65" s="872"/>
      <c r="Y65" s="952"/>
      <c r="Z65" s="952"/>
      <c r="AA65" s="952"/>
      <c r="AB65" s="873"/>
      <c r="AC65" s="340" t="s">
        <v>24</v>
      </c>
      <c r="AD65" s="352"/>
      <c r="AE65" s="350"/>
    </row>
    <row r="66" spans="1:32" ht="23" customHeight="1" x14ac:dyDescent="0.2">
      <c r="A66" s="351">
        <v>44</v>
      </c>
      <c r="B66" s="949" t="s">
        <v>259</v>
      </c>
      <c r="C66" s="950"/>
      <c r="D66" s="950"/>
      <c r="E66" s="950"/>
      <c r="F66" s="950"/>
      <c r="G66" s="950"/>
      <c r="H66" s="950"/>
      <c r="I66" s="950"/>
      <c r="J66" s="950"/>
      <c r="K66" s="950"/>
      <c r="L66" s="950"/>
      <c r="M66" s="950"/>
      <c r="N66" s="950"/>
      <c r="O66" s="950"/>
      <c r="P66" s="950"/>
      <c r="Q66" s="950"/>
      <c r="R66" s="950"/>
      <c r="S66" s="950"/>
      <c r="T66" s="950"/>
      <c r="U66" s="950"/>
      <c r="V66" s="951"/>
      <c r="W66" s="308">
        <v>1639</v>
      </c>
      <c r="X66" s="872"/>
      <c r="Y66" s="952"/>
      <c r="Z66" s="952"/>
      <c r="AA66" s="952"/>
      <c r="AB66" s="873"/>
      <c r="AC66" s="340" t="s">
        <v>24</v>
      </c>
      <c r="AD66" s="352"/>
      <c r="AE66" s="350"/>
    </row>
    <row r="67" spans="1:32" ht="23" customHeight="1" x14ac:dyDescent="0.2">
      <c r="A67" s="305">
        <v>45</v>
      </c>
      <c r="B67" s="949" t="s">
        <v>260</v>
      </c>
      <c r="C67" s="950"/>
      <c r="D67" s="950"/>
      <c r="E67" s="950"/>
      <c r="F67" s="950"/>
      <c r="G67" s="950"/>
      <c r="H67" s="950"/>
      <c r="I67" s="950"/>
      <c r="J67" s="950"/>
      <c r="K67" s="950"/>
      <c r="L67" s="950"/>
      <c r="M67" s="950"/>
      <c r="N67" s="950"/>
      <c r="O67" s="950"/>
      <c r="P67" s="950"/>
      <c r="Q67" s="950"/>
      <c r="R67" s="950"/>
      <c r="S67" s="950"/>
      <c r="T67" s="950"/>
      <c r="U67" s="950"/>
      <c r="V67" s="951"/>
      <c r="W67" s="308">
        <v>1018</v>
      </c>
      <c r="X67" s="872"/>
      <c r="Y67" s="952"/>
      <c r="Z67" s="952"/>
      <c r="AA67" s="952"/>
      <c r="AB67" s="873"/>
      <c r="AC67" s="340" t="s">
        <v>24</v>
      </c>
      <c r="AD67" s="352"/>
      <c r="AE67" s="350"/>
    </row>
    <row r="68" spans="1:32" ht="23" customHeight="1" x14ac:dyDescent="0.2">
      <c r="A68" s="351">
        <v>46</v>
      </c>
      <c r="B68" s="949" t="s">
        <v>261</v>
      </c>
      <c r="C68" s="950"/>
      <c r="D68" s="950"/>
      <c r="E68" s="950"/>
      <c r="F68" s="950"/>
      <c r="G68" s="950"/>
      <c r="H68" s="950"/>
      <c r="I68" s="950"/>
      <c r="J68" s="950"/>
      <c r="K68" s="950"/>
      <c r="L68" s="950"/>
      <c r="M68" s="950"/>
      <c r="N68" s="950"/>
      <c r="O68" s="950"/>
      <c r="P68" s="950"/>
      <c r="Q68" s="950"/>
      <c r="R68" s="950"/>
      <c r="S68" s="950"/>
      <c r="T68" s="950"/>
      <c r="U68" s="950"/>
      <c r="V68" s="951"/>
      <c r="W68" s="308">
        <v>162</v>
      </c>
      <c r="X68" s="872"/>
      <c r="Y68" s="952"/>
      <c r="Z68" s="952"/>
      <c r="AA68" s="952"/>
      <c r="AB68" s="873"/>
      <c r="AC68" s="340" t="s">
        <v>24</v>
      </c>
      <c r="AD68" s="352"/>
      <c r="AE68" s="350"/>
    </row>
    <row r="69" spans="1:32" ht="23" customHeight="1" x14ac:dyDescent="0.2">
      <c r="A69" s="305">
        <v>47</v>
      </c>
      <c r="B69" s="874" t="s">
        <v>262</v>
      </c>
      <c r="C69" s="875"/>
      <c r="D69" s="875"/>
      <c r="E69" s="875"/>
      <c r="F69" s="875"/>
      <c r="G69" s="875"/>
      <c r="H69" s="875"/>
      <c r="I69" s="875"/>
      <c r="J69" s="875"/>
      <c r="K69" s="875"/>
      <c r="L69" s="875"/>
      <c r="M69" s="875"/>
      <c r="N69" s="875"/>
      <c r="O69" s="875"/>
      <c r="P69" s="875"/>
      <c r="Q69" s="875"/>
      <c r="R69" s="875"/>
      <c r="S69" s="875"/>
      <c r="T69" s="875"/>
      <c r="U69" s="875"/>
      <c r="V69" s="922"/>
      <c r="W69" s="308">
        <v>174</v>
      </c>
      <c r="X69" s="872"/>
      <c r="Y69" s="952"/>
      <c r="Z69" s="952"/>
      <c r="AA69" s="952"/>
      <c r="AB69" s="873"/>
      <c r="AC69" s="340" t="s">
        <v>24</v>
      </c>
      <c r="AD69" s="352"/>
      <c r="AE69" s="350"/>
    </row>
    <row r="70" spans="1:32" ht="23" customHeight="1" x14ac:dyDescent="0.2">
      <c r="A70" s="753">
        <v>48</v>
      </c>
      <c r="B70" s="985" t="s">
        <v>263</v>
      </c>
      <c r="C70" s="986"/>
      <c r="D70" s="986"/>
      <c r="E70" s="986"/>
      <c r="F70" s="986"/>
      <c r="G70" s="986"/>
      <c r="H70" s="986"/>
      <c r="I70" s="986"/>
      <c r="J70" s="986"/>
      <c r="K70" s="986"/>
      <c r="L70" s="986"/>
      <c r="M70" s="986"/>
      <c r="N70" s="986"/>
      <c r="O70" s="986"/>
      <c r="P70" s="986"/>
      <c r="Q70" s="986"/>
      <c r="R70" s="986"/>
      <c r="S70" s="986"/>
      <c r="T70" s="986"/>
      <c r="U70" s="986"/>
      <c r="V70" s="987"/>
      <c r="W70" s="738">
        <v>610</v>
      </c>
      <c r="X70" s="988">
        <f>-AA5</f>
        <v>-1191038.2375320001</v>
      </c>
      <c r="Y70" s="989"/>
      <c r="Z70" s="989"/>
      <c r="AA70" s="989"/>
      <c r="AB70" s="990"/>
      <c r="AC70" s="752" t="s">
        <v>24</v>
      </c>
      <c r="AD70" s="352"/>
      <c r="AE70" s="350"/>
    </row>
    <row r="71" spans="1:32" ht="23" customHeight="1" x14ac:dyDescent="0.2">
      <c r="A71" s="305">
        <v>49</v>
      </c>
      <c r="B71" s="949" t="s">
        <v>264</v>
      </c>
      <c r="C71" s="950"/>
      <c r="D71" s="950"/>
      <c r="E71" s="950"/>
      <c r="F71" s="950"/>
      <c r="G71" s="950"/>
      <c r="H71" s="950"/>
      <c r="I71" s="950"/>
      <c r="J71" s="950"/>
      <c r="K71" s="950"/>
      <c r="L71" s="950"/>
      <c r="M71" s="950"/>
      <c r="N71" s="950"/>
      <c r="O71" s="950"/>
      <c r="P71" s="950"/>
      <c r="Q71" s="950"/>
      <c r="R71" s="950"/>
      <c r="S71" s="950"/>
      <c r="T71" s="950"/>
      <c r="U71" s="950"/>
      <c r="V71" s="951"/>
      <c r="W71" s="308">
        <v>746</v>
      </c>
      <c r="X71" s="872"/>
      <c r="Y71" s="952"/>
      <c r="Z71" s="952"/>
      <c r="AA71" s="952"/>
      <c r="AB71" s="873"/>
      <c r="AC71" s="340" t="s">
        <v>24</v>
      </c>
      <c r="AD71" s="352"/>
      <c r="AE71" s="350"/>
    </row>
    <row r="72" spans="1:32" ht="23" customHeight="1" x14ac:dyDescent="0.2">
      <c r="A72" s="351">
        <v>50</v>
      </c>
      <c r="B72" s="949" t="s">
        <v>265</v>
      </c>
      <c r="C72" s="950"/>
      <c r="D72" s="950"/>
      <c r="E72" s="950"/>
      <c r="F72" s="950"/>
      <c r="G72" s="950"/>
      <c r="H72" s="950"/>
      <c r="I72" s="950"/>
      <c r="J72" s="950"/>
      <c r="K72" s="950"/>
      <c r="L72" s="950"/>
      <c r="M72" s="950"/>
      <c r="N72" s="950"/>
      <c r="O72" s="950"/>
      <c r="P72" s="950"/>
      <c r="Q72" s="950"/>
      <c r="R72" s="950"/>
      <c r="S72" s="950"/>
      <c r="T72" s="950"/>
      <c r="U72" s="950"/>
      <c r="V72" s="951"/>
      <c r="W72" s="308">
        <v>866</v>
      </c>
      <c r="X72" s="872"/>
      <c r="Y72" s="952"/>
      <c r="Z72" s="952"/>
      <c r="AA72" s="952"/>
      <c r="AB72" s="873"/>
      <c r="AC72" s="340" t="s">
        <v>24</v>
      </c>
      <c r="AD72" s="352"/>
      <c r="AE72" s="350"/>
    </row>
    <row r="73" spans="1:32" ht="23" customHeight="1" thickBot="1" x14ac:dyDescent="0.25">
      <c r="A73" s="351">
        <v>51</v>
      </c>
      <c r="B73" s="973" t="s">
        <v>266</v>
      </c>
      <c r="C73" s="974"/>
      <c r="D73" s="974"/>
      <c r="E73" s="974"/>
      <c r="F73" s="974"/>
      <c r="G73" s="974"/>
      <c r="H73" s="974"/>
      <c r="I73" s="974"/>
      <c r="J73" s="974"/>
      <c r="K73" s="974"/>
      <c r="L73" s="974"/>
      <c r="M73" s="974"/>
      <c r="N73" s="974"/>
      <c r="O73" s="974"/>
      <c r="P73" s="974"/>
      <c r="Q73" s="974"/>
      <c r="R73" s="974"/>
      <c r="S73" s="974"/>
      <c r="T73" s="974"/>
      <c r="U73" s="974"/>
      <c r="V73" s="975"/>
      <c r="W73" s="324">
        <v>607</v>
      </c>
      <c r="X73" s="976"/>
      <c r="Y73" s="977"/>
      <c r="Z73" s="977"/>
      <c r="AA73" s="977"/>
      <c r="AB73" s="978"/>
      <c r="AC73" s="354" t="s">
        <v>24</v>
      </c>
      <c r="AD73" s="352"/>
      <c r="AE73" s="350"/>
    </row>
    <row r="74" spans="1:32" ht="23" customHeight="1" thickTop="1" thickBot="1" x14ac:dyDescent="0.25">
      <c r="A74" s="392">
        <v>52</v>
      </c>
      <c r="B74" s="958" t="s">
        <v>267</v>
      </c>
      <c r="C74" s="959"/>
      <c r="D74" s="959"/>
      <c r="E74" s="959"/>
      <c r="F74" s="959"/>
      <c r="G74" s="959"/>
      <c r="H74" s="959"/>
      <c r="I74" s="959"/>
      <c r="J74" s="959"/>
      <c r="K74" s="959"/>
      <c r="L74" s="959"/>
      <c r="M74" s="959"/>
      <c r="N74" s="959"/>
      <c r="O74" s="959"/>
      <c r="P74" s="959"/>
      <c r="Q74" s="959"/>
      <c r="R74" s="959"/>
      <c r="S74" s="959"/>
      <c r="T74" s="959"/>
      <c r="U74" s="959"/>
      <c r="V74" s="960"/>
      <c r="W74" s="393">
        <v>304</v>
      </c>
      <c r="X74" s="991">
        <f>X70</f>
        <v>-1191038.2375320001</v>
      </c>
      <c r="Y74" s="992"/>
      <c r="Z74" s="992"/>
      <c r="AA74" s="992"/>
      <c r="AB74" s="993"/>
      <c r="AC74" s="398" t="s">
        <v>21</v>
      </c>
      <c r="AD74" s="399"/>
      <c r="AE74" s="400"/>
    </row>
    <row r="75" spans="1:32" ht="23" customHeight="1" thickTop="1" thickBot="1" x14ac:dyDescent="0.25">
      <c r="A75" s="1002" t="s">
        <v>268</v>
      </c>
      <c r="B75" s="1003"/>
      <c r="C75" s="1003"/>
      <c r="D75" s="1003"/>
      <c r="E75" s="1003"/>
      <c r="F75" s="1003"/>
      <c r="G75" s="1003"/>
      <c r="H75" s="1003"/>
      <c r="I75" s="1003"/>
      <c r="J75" s="1003"/>
      <c r="K75" s="1003"/>
      <c r="L75" s="1003"/>
      <c r="M75" s="1003"/>
      <c r="N75" s="1003"/>
      <c r="O75" s="1003"/>
      <c r="P75" s="1003"/>
      <c r="Q75" s="1003"/>
      <c r="R75" s="1003"/>
      <c r="S75" s="1003"/>
      <c r="T75" s="1003"/>
      <c r="U75" s="1003"/>
      <c r="V75" s="1003"/>
      <c r="W75" s="1003"/>
      <c r="X75" s="1003"/>
      <c r="Y75" s="1003"/>
      <c r="Z75" s="1003"/>
      <c r="AA75" s="1003"/>
      <c r="AB75" s="1003"/>
      <c r="AC75" s="1003"/>
      <c r="AD75" s="1003"/>
      <c r="AE75" s="1004"/>
    </row>
    <row r="76" spans="1:32" ht="23" customHeight="1" thickTop="1" thickBot="1" x14ac:dyDescent="0.25">
      <c r="A76" s="392">
        <v>53</v>
      </c>
      <c r="B76" s="1005" t="s">
        <v>269</v>
      </c>
      <c r="C76" s="1006"/>
      <c r="D76" s="1006"/>
      <c r="E76" s="1006"/>
      <c r="F76" s="1006"/>
      <c r="G76" s="1006"/>
      <c r="H76" s="1006"/>
      <c r="I76" s="1006"/>
      <c r="J76" s="1006"/>
      <c r="K76" s="1006"/>
      <c r="L76" s="1006"/>
      <c r="M76" s="1006"/>
      <c r="N76" s="1006"/>
      <c r="O76" s="1006"/>
      <c r="P76" s="1006"/>
      <c r="Q76" s="1007"/>
      <c r="R76" s="401"/>
      <c r="S76" s="1005" t="s">
        <v>67</v>
      </c>
      <c r="T76" s="1006"/>
      <c r="U76" s="1006"/>
      <c r="V76" s="1007"/>
      <c r="W76" s="401"/>
      <c r="X76" s="1008" t="s">
        <v>270</v>
      </c>
      <c r="Y76" s="1009"/>
      <c r="Z76" s="1009"/>
      <c r="AA76" s="1009"/>
      <c r="AB76" s="1010"/>
      <c r="AC76" s="402">
        <v>31</v>
      </c>
      <c r="AD76" s="403"/>
      <c r="AE76" s="404" t="s">
        <v>8</v>
      </c>
    </row>
    <row r="77" spans="1:32" ht="23" customHeight="1" thickTop="1" x14ac:dyDescent="0.2">
      <c r="A77" s="732">
        <v>54</v>
      </c>
      <c r="B77" s="1011" t="s">
        <v>271</v>
      </c>
      <c r="C77" s="1012"/>
      <c r="D77" s="1012"/>
      <c r="E77" s="1012"/>
      <c r="F77" s="1012"/>
      <c r="G77" s="1012"/>
      <c r="H77" s="1012"/>
      <c r="I77" s="1012"/>
      <c r="J77" s="1012"/>
      <c r="K77" s="1012"/>
      <c r="L77" s="1012"/>
      <c r="M77" s="1012"/>
      <c r="N77" s="1012"/>
      <c r="O77" s="1012"/>
      <c r="P77" s="1012"/>
      <c r="Q77" s="1013"/>
      <c r="R77" s="734">
        <v>18</v>
      </c>
      <c r="S77" s="1014">
        <f>'DET. BASE IMP. CON CONTABILIDAD'!G48</f>
        <v>14179769</v>
      </c>
      <c r="T77" s="1015"/>
      <c r="U77" s="1015"/>
      <c r="V77" s="1016"/>
      <c r="W77" s="734">
        <v>19</v>
      </c>
      <c r="X77" s="1017">
        <f>'DET. BASE IMP. CON CONTABILIDAD'!C51</f>
        <v>0</v>
      </c>
      <c r="Y77" s="1018"/>
      <c r="Z77" s="1018"/>
      <c r="AA77" s="1018"/>
      <c r="AB77" s="1019"/>
      <c r="AC77" s="755">
        <v>20</v>
      </c>
      <c r="AD77" s="756">
        <f>AF77+X77</f>
        <v>1772471.125</v>
      </c>
      <c r="AE77" s="736" t="s">
        <v>8</v>
      </c>
      <c r="AF77" s="557">
        <f>S77*12.5%</f>
        <v>1772471.125</v>
      </c>
    </row>
    <row r="78" spans="1:32" ht="23" customHeight="1" x14ac:dyDescent="0.2">
      <c r="A78" s="328">
        <v>55</v>
      </c>
      <c r="B78" s="903" t="s">
        <v>272</v>
      </c>
      <c r="C78" s="994"/>
      <c r="D78" s="994"/>
      <c r="E78" s="994"/>
      <c r="F78" s="994"/>
      <c r="G78" s="994"/>
      <c r="H78" s="994"/>
      <c r="I78" s="994"/>
      <c r="J78" s="994"/>
      <c r="K78" s="994"/>
      <c r="L78" s="994"/>
      <c r="M78" s="994"/>
      <c r="N78" s="994"/>
      <c r="O78" s="994"/>
      <c r="P78" s="994"/>
      <c r="Q78" s="995"/>
      <c r="R78" s="315">
        <v>1109</v>
      </c>
      <c r="S78" s="996"/>
      <c r="T78" s="997"/>
      <c r="U78" s="997"/>
      <c r="V78" s="998"/>
      <c r="W78" s="315">
        <v>1111</v>
      </c>
      <c r="X78" s="999"/>
      <c r="Y78" s="1000"/>
      <c r="Z78" s="1000"/>
      <c r="AA78" s="1000"/>
      <c r="AB78" s="1001"/>
      <c r="AC78" s="355">
        <v>1113</v>
      </c>
      <c r="AD78" s="356"/>
      <c r="AE78" s="320" t="s">
        <v>8</v>
      </c>
    </row>
    <row r="79" spans="1:32" ht="23" customHeight="1" x14ac:dyDescent="0.2">
      <c r="A79" s="328">
        <v>56</v>
      </c>
      <c r="B79" s="903" t="s">
        <v>273</v>
      </c>
      <c r="C79" s="994"/>
      <c r="D79" s="994"/>
      <c r="E79" s="994"/>
      <c r="F79" s="994"/>
      <c r="G79" s="994"/>
      <c r="H79" s="994"/>
      <c r="I79" s="994"/>
      <c r="J79" s="994"/>
      <c r="K79" s="994"/>
      <c r="L79" s="994"/>
      <c r="M79" s="994"/>
      <c r="N79" s="994"/>
      <c r="O79" s="994"/>
      <c r="P79" s="994"/>
      <c r="Q79" s="995"/>
      <c r="R79" s="315">
        <v>1640</v>
      </c>
      <c r="S79" s="996"/>
      <c r="T79" s="997"/>
      <c r="U79" s="997"/>
      <c r="V79" s="998"/>
      <c r="W79" s="315">
        <v>1641</v>
      </c>
      <c r="X79" s="999"/>
      <c r="Y79" s="1000"/>
      <c r="Z79" s="1000"/>
      <c r="AA79" s="1000"/>
      <c r="AB79" s="1001"/>
      <c r="AC79" s="355">
        <v>1642</v>
      </c>
      <c r="AD79" s="356"/>
      <c r="AE79" s="320" t="s">
        <v>8</v>
      </c>
    </row>
    <row r="80" spans="1:32" ht="23" customHeight="1" x14ac:dyDescent="0.2">
      <c r="A80" s="328">
        <v>57</v>
      </c>
      <c r="B80" s="1020" t="s">
        <v>274</v>
      </c>
      <c r="C80" s="1021"/>
      <c r="D80" s="1021"/>
      <c r="E80" s="1021"/>
      <c r="F80" s="1021"/>
      <c r="G80" s="1021"/>
      <c r="H80" s="1021"/>
      <c r="I80" s="1021"/>
      <c r="J80" s="1021"/>
      <c r="K80" s="1021"/>
      <c r="L80" s="1021"/>
      <c r="M80" s="1021"/>
      <c r="N80" s="1021"/>
      <c r="O80" s="1021"/>
      <c r="P80" s="1021"/>
      <c r="Q80" s="1022"/>
      <c r="R80" s="315">
        <v>187</v>
      </c>
      <c r="S80" s="996"/>
      <c r="T80" s="997"/>
      <c r="U80" s="997"/>
      <c r="V80" s="998"/>
      <c r="W80" s="315">
        <v>188</v>
      </c>
      <c r="X80" s="1023"/>
      <c r="Y80" s="1024"/>
      <c r="Z80" s="1024"/>
      <c r="AA80" s="1024"/>
      <c r="AB80" s="1025"/>
      <c r="AC80" s="315">
        <v>189</v>
      </c>
      <c r="AD80" s="356"/>
      <c r="AE80" s="320" t="s">
        <v>8</v>
      </c>
    </row>
    <row r="81" spans="1:31" ht="23" customHeight="1" x14ac:dyDescent="0.2">
      <c r="A81" s="891">
        <v>58</v>
      </c>
      <c r="B81" s="1020" t="s">
        <v>275</v>
      </c>
      <c r="C81" s="1021"/>
      <c r="D81" s="1021"/>
      <c r="E81" s="1021"/>
      <c r="F81" s="1021"/>
      <c r="G81" s="1021"/>
      <c r="H81" s="1021"/>
      <c r="I81" s="1021"/>
      <c r="J81" s="1021"/>
      <c r="K81" s="1021"/>
      <c r="L81" s="1021"/>
      <c r="M81" s="1021"/>
      <c r="N81" s="1021"/>
      <c r="O81" s="1021"/>
      <c r="P81" s="1021"/>
      <c r="Q81" s="1022"/>
      <c r="R81" s="315">
        <v>1037</v>
      </c>
      <c r="S81" s="996"/>
      <c r="T81" s="997"/>
      <c r="U81" s="997"/>
      <c r="V81" s="998"/>
      <c r="W81" s="355">
        <v>1038</v>
      </c>
      <c r="X81" s="999"/>
      <c r="Y81" s="1000"/>
      <c r="Z81" s="1000"/>
      <c r="AA81" s="1000"/>
      <c r="AB81" s="1001"/>
      <c r="AC81" s="315">
        <v>1039</v>
      </c>
      <c r="AD81" s="356"/>
      <c r="AE81" s="320" t="s">
        <v>8</v>
      </c>
    </row>
    <row r="82" spans="1:31" ht="23" customHeight="1" x14ac:dyDescent="0.2">
      <c r="A82" s="892"/>
      <c r="B82" s="903" t="s">
        <v>276</v>
      </c>
      <c r="C82" s="1021"/>
      <c r="D82" s="1021"/>
      <c r="E82" s="1021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2"/>
      <c r="R82" s="315">
        <v>1892</v>
      </c>
      <c r="S82" s="996"/>
      <c r="T82" s="997"/>
      <c r="U82" s="997"/>
      <c r="V82" s="998"/>
      <c r="W82" s="355">
        <v>1893</v>
      </c>
      <c r="X82" s="999"/>
      <c r="Y82" s="1000"/>
      <c r="Z82" s="1000"/>
      <c r="AA82" s="1000"/>
      <c r="AB82" s="1001"/>
      <c r="AC82" s="315">
        <v>1894</v>
      </c>
      <c r="AD82" s="356"/>
      <c r="AE82" s="320"/>
    </row>
    <row r="83" spans="1:31" ht="23" customHeight="1" x14ac:dyDescent="0.2">
      <c r="A83" s="892"/>
      <c r="B83" s="1020" t="s">
        <v>277</v>
      </c>
      <c r="C83" s="1021"/>
      <c r="D83" s="1021"/>
      <c r="E83" s="1021"/>
      <c r="F83" s="1021"/>
      <c r="G83" s="1021"/>
      <c r="H83" s="1021"/>
      <c r="I83" s="1021"/>
      <c r="J83" s="1021"/>
      <c r="K83" s="1021"/>
      <c r="L83" s="1021"/>
      <c r="M83" s="1021"/>
      <c r="N83" s="1021"/>
      <c r="O83" s="1021"/>
      <c r="P83" s="1021"/>
      <c r="Q83" s="1022"/>
      <c r="R83" s="315">
        <v>1895</v>
      </c>
      <c r="S83" s="996"/>
      <c r="T83" s="997"/>
      <c r="U83" s="997"/>
      <c r="V83" s="998"/>
      <c r="W83" s="355">
        <v>1896</v>
      </c>
      <c r="X83" s="999"/>
      <c r="Y83" s="1000"/>
      <c r="Z83" s="1000"/>
      <c r="AA83" s="1000"/>
      <c r="AB83" s="1001"/>
      <c r="AC83" s="315">
        <v>1897</v>
      </c>
      <c r="AD83" s="356"/>
      <c r="AE83" s="320"/>
    </row>
    <row r="84" spans="1:31" ht="23" customHeight="1" x14ac:dyDescent="0.2">
      <c r="A84" s="892"/>
      <c r="B84" s="1020" t="s">
        <v>278</v>
      </c>
      <c r="C84" s="1021"/>
      <c r="D84" s="1021"/>
      <c r="E84" s="1021"/>
      <c r="F84" s="1021"/>
      <c r="G84" s="1021"/>
      <c r="H84" s="1021"/>
      <c r="I84" s="1021"/>
      <c r="J84" s="1021"/>
      <c r="K84" s="1021"/>
      <c r="L84" s="1021"/>
      <c r="M84" s="1021"/>
      <c r="N84" s="1021"/>
      <c r="O84" s="1021"/>
      <c r="P84" s="1021"/>
      <c r="Q84" s="1022"/>
      <c r="R84" s="315">
        <v>1898</v>
      </c>
      <c r="S84" s="996"/>
      <c r="T84" s="997"/>
      <c r="U84" s="997"/>
      <c r="V84" s="998"/>
      <c r="W84" s="355">
        <v>1899</v>
      </c>
      <c r="X84" s="999"/>
      <c r="Y84" s="1000"/>
      <c r="Z84" s="1000"/>
      <c r="AA84" s="1000"/>
      <c r="AB84" s="1001"/>
      <c r="AC84" s="315">
        <v>1900</v>
      </c>
      <c r="AD84" s="356"/>
      <c r="AE84" s="320"/>
    </row>
    <row r="85" spans="1:31" ht="23" customHeight="1" x14ac:dyDescent="0.2">
      <c r="A85" s="892"/>
      <c r="B85" s="1020" t="s">
        <v>279</v>
      </c>
      <c r="C85" s="1021"/>
      <c r="D85" s="1021"/>
      <c r="E85" s="1021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2"/>
      <c r="R85" s="315">
        <v>1901</v>
      </c>
      <c r="S85" s="996"/>
      <c r="T85" s="997"/>
      <c r="U85" s="997"/>
      <c r="V85" s="998"/>
      <c r="W85" s="355">
        <v>1902</v>
      </c>
      <c r="X85" s="999"/>
      <c r="Y85" s="1000"/>
      <c r="Z85" s="1000"/>
      <c r="AA85" s="1000"/>
      <c r="AB85" s="1001"/>
      <c r="AC85" s="315">
        <v>1903</v>
      </c>
      <c r="AD85" s="356"/>
      <c r="AE85" s="320"/>
    </row>
    <row r="86" spans="1:31" ht="23" customHeight="1" x14ac:dyDescent="0.2">
      <c r="A86" s="893"/>
      <c r="B86" s="1020" t="s">
        <v>280</v>
      </c>
      <c r="C86" s="1021"/>
      <c r="D86" s="1021"/>
      <c r="E86" s="1021"/>
      <c r="F86" s="1021"/>
      <c r="G86" s="1021"/>
      <c r="H86" s="1021"/>
      <c r="I86" s="1021"/>
      <c r="J86" s="1021"/>
      <c r="K86" s="1021"/>
      <c r="L86" s="1021"/>
      <c r="M86" s="1021"/>
      <c r="N86" s="1021"/>
      <c r="O86" s="1021"/>
      <c r="P86" s="1021"/>
      <c r="Q86" s="1022"/>
      <c r="R86" s="315">
        <v>1912</v>
      </c>
      <c r="S86" s="996"/>
      <c r="T86" s="997"/>
      <c r="U86" s="997"/>
      <c r="V86" s="998"/>
      <c r="W86" s="355">
        <v>1918</v>
      </c>
      <c r="X86" s="999"/>
      <c r="Y86" s="1000"/>
      <c r="Z86" s="1000"/>
      <c r="AA86" s="1000"/>
      <c r="AB86" s="1001"/>
      <c r="AC86" s="315">
        <v>1913</v>
      </c>
      <c r="AD86" s="356"/>
      <c r="AE86" s="320"/>
    </row>
    <row r="87" spans="1:31" ht="23" customHeight="1" x14ac:dyDescent="0.2">
      <c r="A87" s="305">
        <v>59</v>
      </c>
      <c r="B87" s="874" t="s">
        <v>281</v>
      </c>
      <c r="C87" s="875"/>
      <c r="D87" s="875"/>
      <c r="E87" s="875"/>
      <c r="F87" s="875"/>
      <c r="G87" s="875"/>
      <c r="H87" s="875"/>
      <c r="I87" s="875"/>
      <c r="J87" s="875"/>
      <c r="K87" s="875"/>
      <c r="L87" s="875"/>
      <c r="M87" s="875"/>
      <c r="N87" s="875"/>
      <c r="O87" s="875"/>
      <c r="P87" s="875"/>
      <c r="Q87" s="922"/>
      <c r="R87" s="308">
        <v>77</v>
      </c>
      <c r="S87" s="924"/>
      <c r="T87" s="925"/>
      <c r="U87" s="925"/>
      <c r="V87" s="926"/>
      <c r="W87" s="308">
        <v>74</v>
      </c>
      <c r="X87" s="920"/>
      <c r="Y87" s="1033"/>
      <c r="Z87" s="1033"/>
      <c r="AA87" s="1033"/>
      <c r="AB87" s="921"/>
      <c r="AC87" s="308">
        <v>79</v>
      </c>
      <c r="AD87" s="330"/>
      <c r="AE87" s="310" t="s">
        <v>8</v>
      </c>
    </row>
    <row r="88" spans="1:31" ht="23" customHeight="1" x14ac:dyDescent="0.2">
      <c r="A88" s="305">
        <v>60</v>
      </c>
      <c r="B88" s="874" t="s">
        <v>282</v>
      </c>
      <c r="C88" s="875"/>
      <c r="D88" s="875"/>
      <c r="E88" s="875"/>
      <c r="F88" s="875"/>
      <c r="G88" s="875"/>
      <c r="H88" s="875"/>
      <c r="I88" s="875"/>
      <c r="J88" s="875"/>
      <c r="K88" s="875"/>
      <c r="L88" s="875"/>
      <c r="M88" s="875"/>
      <c r="N88" s="875"/>
      <c r="O88" s="875"/>
      <c r="P88" s="875"/>
      <c r="Q88" s="922"/>
      <c r="R88" s="308">
        <v>1040</v>
      </c>
      <c r="S88" s="924"/>
      <c r="T88" s="925"/>
      <c r="U88" s="925"/>
      <c r="V88" s="926"/>
      <c r="W88" s="357"/>
      <c r="X88" s="1034"/>
      <c r="Y88" s="1034"/>
      <c r="Z88" s="1034"/>
      <c r="AA88" s="1034"/>
      <c r="AB88" s="1034"/>
      <c r="AC88" s="308">
        <v>1041</v>
      </c>
      <c r="AD88" s="330"/>
      <c r="AE88" s="310" t="s">
        <v>8</v>
      </c>
    </row>
    <row r="89" spans="1:31" ht="23" customHeight="1" x14ac:dyDescent="0.2">
      <c r="A89" s="305">
        <v>61</v>
      </c>
      <c r="B89" s="874" t="s">
        <v>283</v>
      </c>
      <c r="C89" s="875"/>
      <c r="D89" s="875"/>
      <c r="E89" s="875"/>
      <c r="F89" s="875"/>
      <c r="G89" s="875"/>
      <c r="H89" s="875"/>
      <c r="I89" s="875"/>
      <c r="J89" s="875"/>
      <c r="K89" s="875"/>
      <c r="L89" s="875"/>
      <c r="M89" s="875"/>
      <c r="N89" s="875"/>
      <c r="O89" s="875"/>
      <c r="P89" s="875"/>
      <c r="Q89" s="875"/>
      <c r="R89" s="1026"/>
      <c r="S89" s="1026"/>
      <c r="T89" s="1026"/>
      <c r="U89" s="1026"/>
      <c r="V89" s="1026"/>
      <c r="W89" s="1026"/>
      <c r="X89" s="1026"/>
      <c r="Y89" s="1026"/>
      <c r="Z89" s="1026"/>
      <c r="AA89" s="1026"/>
      <c r="AB89" s="1027"/>
      <c r="AC89" s="308">
        <v>1042</v>
      </c>
      <c r="AD89" s="330"/>
      <c r="AE89" s="310" t="s">
        <v>8</v>
      </c>
    </row>
    <row r="90" spans="1:31" ht="23" customHeight="1" x14ac:dyDescent="0.2">
      <c r="A90" s="305">
        <v>62</v>
      </c>
      <c r="B90" s="874" t="s">
        <v>284</v>
      </c>
      <c r="C90" s="875"/>
      <c r="D90" s="875"/>
      <c r="E90" s="875"/>
      <c r="F90" s="875"/>
      <c r="G90" s="875"/>
      <c r="H90" s="875"/>
      <c r="I90" s="875"/>
      <c r="J90" s="875"/>
      <c r="K90" s="875"/>
      <c r="L90" s="875"/>
      <c r="M90" s="875"/>
      <c r="N90" s="875"/>
      <c r="O90" s="875"/>
      <c r="P90" s="875"/>
      <c r="Q90" s="922"/>
      <c r="R90" s="308">
        <v>824</v>
      </c>
      <c r="S90" s="1028"/>
      <c r="T90" s="1029"/>
      <c r="U90" s="1029"/>
      <c r="V90" s="1030"/>
      <c r="W90" s="357"/>
      <c r="X90" s="1031"/>
      <c r="Y90" s="1031"/>
      <c r="Z90" s="1031"/>
      <c r="AA90" s="1031"/>
      <c r="AB90" s="1031"/>
      <c r="AC90" s="308">
        <v>825</v>
      </c>
      <c r="AD90" s="330"/>
      <c r="AE90" s="310" t="s">
        <v>8</v>
      </c>
    </row>
    <row r="91" spans="1:31" ht="23" customHeight="1" x14ac:dyDescent="0.2">
      <c r="A91" s="305">
        <v>63</v>
      </c>
      <c r="B91" s="874" t="s">
        <v>285</v>
      </c>
      <c r="C91" s="875"/>
      <c r="D91" s="875"/>
      <c r="E91" s="875"/>
      <c r="F91" s="875"/>
      <c r="G91" s="875"/>
      <c r="H91" s="875"/>
      <c r="I91" s="875"/>
      <c r="J91" s="875"/>
      <c r="K91" s="875"/>
      <c r="L91" s="875"/>
      <c r="M91" s="875"/>
      <c r="N91" s="875"/>
      <c r="O91" s="875"/>
      <c r="P91" s="875"/>
      <c r="Q91" s="922"/>
      <c r="R91" s="308">
        <v>1043</v>
      </c>
      <c r="S91" s="1028"/>
      <c r="T91" s="1029"/>
      <c r="U91" s="1029"/>
      <c r="V91" s="1030"/>
      <c r="W91" s="358">
        <v>1102</v>
      </c>
      <c r="X91" s="1032"/>
      <c r="Y91" s="1032"/>
      <c r="Z91" s="1032"/>
      <c r="AA91" s="1032"/>
      <c r="AB91" s="1032"/>
      <c r="AC91" s="308">
        <v>1044</v>
      </c>
      <c r="AD91" s="330"/>
      <c r="AE91" s="310" t="s">
        <v>8</v>
      </c>
    </row>
    <row r="92" spans="1:31" ht="23" customHeight="1" x14ac:dyDescent="0.2">
      <c r="A92" s="305">
        <v>64</v>
      </c>
      <c r="B92" s="874" t="s">
        <v>286</v>
      </c>
      <c r="C92" s="875"/>
      <c r="D92" s="875"/>
      <c r="E92" s="875"/>
      <c r="F92" s="875"/>
      <c r="G92" s="875"/>
      <c r="H92" s="875"/>
      <c r="I92" s="875"/>
      <c r="J92" s="875"/>
      <c r="K92" s="875"/>
      <c r="L92" s="875"/>
      <c r="M92" s="875"/>
      <c r="N92" s="875"/>
      <c r="O92" s="875"/>
      <c r="P92" s="875"/>
      <c r="Q92" s="922"/>
      <c r="R92" s="308">
        <v>113</v>
      </c>
      <c r="S92" s="1028"/>
      <c r="T92" s="1029"/>
      <c r="U92" s="1029"/>
      <c r="V92" s="1030"/>
      <c r="W92" s="324">
        <v>1007</v>
      </c>
      <c r="X92" s="1036"/>
      <c r="Y92" s="1036"/>
      <c r="Z92" s="1036"/>
      <c r="AA92" s="1036"/>
      <c r="AB92" s="1036"/>
      <c r="AC92" s="308">
        <v>114</v>
      </c>
      <c r="AD92" s="330"/>
      <c r="AE92" s="310" t="s">
        <v>8</v>
      </c>
    </row>
    <row r="93" spans="1:31" ht="23" customHeight="1" x14ac:dyDescent="0.2">
      <c r="A93" s="305">
        <v>65</v>
      </c>
      <c r="B93" s="874" t="s">
        <v>287</v>
      </c>
      <c r="C93" s="875"/>
      <c r="D93" s="875"/>
      <c r="E93" s="875"/>
      <c r="F93" s="875"/>
      <c r="G93" s="875"/>
      <c r="H93" s="875"/>
      <c r="I93" s="875"/>
      <c r="J93" s="875"/>
      <c r="K93" s="875"/>
      <c r="L93" s="875"/>
      <c r="M93" s="875"/>
      <c r="N93" s="875"/>
      <c r="O93" s="875"/>
      <c r="P93" s="875"/>
      <c r="Q93" s="922"/>
      <c r="R93" s="308">
        <v>1829</v>
      </c>
      <c r="S93" s="1028"/>
      <c r="T93" s="1029"/>
      <c r="U93" s="1029"/>
      <c r="V93" s="1029"/>
      <c r="W93" s="329"/>
      <c r="X93" s="1037"/>
      <c r="Y93" s="1037"/>
      <c r="Z93" s="1037"/>
      <c r="AA93" s="1037"/>
      <c r="AB93" s="1038"/>
      <c r="AC93" s="306">
        <v>1830</v>
      </c>
      <c r="AD93" s="330"/>
      <c r="AE93" s="310" t="s">
        <v>8</v>
      </c>
    </row>
    <row r="94" spans="1:31" ht="23" customHeight="1" x14ac:dyDescent="0.2">
      <c r="A94" s="305">
        <v>66</v>
      </c>
      <c r="B94" s="874" t="s">
        <v>288</v>
      </c>
      <c r="C94" s="875"/>
      <c r="D94" s="875"/>
      <c r="E94" s="875"/>
      <c r="F94" s="875"/>
      <c r="G94" s="875"/>
      <c r="H94" s="875"/>
      <c r="I94" s="875"/>
      <c r="J94" s="875"/>
      <c r="K94" s="875"/>
      <c r="L94" s="875"/>
      <c r="M94" s="875"/>
      <c r="N94" s="875"/>
      <c r="O94" s="875"/>
      <c r="P94" s="875"/>
      <c r="Q94" s="922"/>
      <c r="R94" s="308">
        <v>1835</v>
      </c>
      <c r="S94" s="1028"/>
      <c r="T94" s="1029"/>
      <c r="U94" s="1029"/>
      <c r="V94" s="1030"/>
      <c r="W94" s="303">
        <v>1836</v>
      </c>
      <c r="X94" s="1035"/>
      <c r="Y94" s="1035"/>
      <c r="Z94" s="1035"/>
      <c r="AA94" s="1035"/>
      <c r="AB94" s="1035"/>
      <c r="AC94" s="308">
        <v>1837</v>
      </c>
      <c r="AD94" s="330"/>
      <c r="AE94" s="310" t="s">
        <v>8</v>
      </c>
    </row>
    <row r="95" spans="1:31" ht="23" customHeight="1" x14ac:dyDescent="0.2">
      <c r="A95" s="305">
        <v>67</v>
      </c>
      <c r="B95" s="874" t="s">
        <v>289</v>
      </c>
      <c r="C95" s="875"/>
      <c r="D95" s="875"/>
      <c r="E95" s="875"/>
      <c r="F95" s="875"/>
      <c r="G95" s="875"/>
      <c r="H95" s="875"/>
      <c r="I95" s="875"/>
      <c r="J95" s="875"/>
      <c r="K95" s="875"/>
      <c r="L95" s="875"/>
      <c r="M95" s="875"/>
      <c r="N95" s="875"/>
      <c r="O95" s="875"/>
      <c r="P95" s="875"/>
      <c r="Q95" s="922"/>
      <c r="R95" s="308">
        <v>908</v>
      </c>
      <c r="S95" s="1028"/>
      <c r="T95" s="1029"/>
      <c r="U95" s="1029"/>
      <c r="V95" s="1030"/>
      <c r="W95" s="357"/>
      <c r="X95" s="1031"/>
      <c r="Y95" s="1031"/>
      <c r="Z95" s="1031"/>
      <c r="AA95" s="1031"/>
      <c r="AB95" s="1031"/>
      <c r="AC95" s="308">
        <v>909</v>
      </c>
      <c r="AD95" s="330"/>
      <c r="AE95" s="310" t="s">
        <v>8</v>
      </c>
    </row>
    <row r="96" spans="1:31" ht="23" customHeight="1" x14ac:dyDescent="0.2">
      <c r="A96" s="305">
        <v>68</v>
      </c>
      <c r="B96" s="874" t="s">
        <v>290</v>
      </c>
      <c r="C96" s="875"/>
      <c r="D96" s="875"/>
      <c r="E96" s="875"/>
      <c r="F96" s="875"/>
      <c r="G96" s="875"/>
      <c r="H96" s="875"/>
      <c r="I96" s="875"/>
      <c r="J96" s="875"/>
      <c r="K96" s="875"/>
      <c r="L96" s="875"/>
      <c r="M96" s="875"/>
      <c r="N96" s="875"/>
      <c r="O96" s="875"/>
      <c r="P96" s="875"/>
      <c r="Q96" s="922"/>
      <c r="R96" s="308">
        <v>951</v>
      </c>
      <c r="S96" s="1028"/>
      <c r="T96" s="1029"/>
      <c r="U96" s="1029"/>
      <c r="V96" s="1030"/>
      <c r="W96" s="357"/>
      <c r="X96" s="1031"/>
      <c r="Y96" s="1031"/>
      <c r="Z96" s="1031"/>
      <c r="AA96" s="1031"/>
      <c r="AB96" s="1031"/>
      <c r="AC96" s="308">
        <v>952</v>
      </c>
      <c r="AD96" s="330"/>
      <c r="AE96" s="310" t="s">
        <v>8</v>
      </c>
    </row>
    <row r="97" spans="1:31" ht="23" customHeight="1" x14ac:dyDescent="0.2">
      <c r="A97" s="305">
        <v>69</v>
      </c>
      <c r="B97" s="874" t="s">
        <v>291</v>
      </c>
      <c r="C97" s="875"/>
      <c r="D97" s="875"/>
      <c r="E97" s="875"/>
      <c r="F97" s="875"/>
      <c r="G97" s="875"/>
      <c r="H97" s="875"/>
      <c r="I97" s="875"/>
      <c r="J97" s="875"/>
      <c r="K97" s="875"/>
      <c r="L97" s="875"/>
      <c r="M97" s="875"/>
      <c r="N97" s="875"/>
      <c r="O97" s="875"/>
      <c r="P97" s="875"/>
      <c r="Q97" s="922"/>
      <c r="R97" s="308">
        <v>753</v>
      </c>
      <c r="S97" s="1028"/>
      <c r="T97" s="1029"/>
      <c r="U97" s="1029"/>
      <c r="V97" s="1030"/>
      <c r="W97" s="308">
        <v>754</v>
      </c>
      <c r="X97" s="1039"/>
      <c r="Y97" s="1039"/>
      <c r="Z97" s="1039"/>
      <c r="AA97" s="1039"/>
      <c r="AB97" s="1039"/>
      <c r="AC97" s="308">
        <v>755</v>
      </c>
      <c r="AD97" s="330"/>
      <c r="AE97" s="310" t="s">
        <v>8</v>
      </c>
    </row>
    <row r="98" spans="1:31" ht="23" customHeight="1" x14ac:dyDescent="0.2">
      <c r="A98" s="305">
        <v>70</v>
      </c>
      <c r="B98" s="949" t="s">
        <v>292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1"/>
      <c r="R98" s="308">
        <v>133</v>
      </c>
      <c r="S98" s="1028"/>
      <c r="T98" s="1029"/>
      <c r="U98" s="1029"/>
      <c r="V98" s="1030"/>
      <c r="W98" s="308">
        <v>138</v>
      </c>
      <c r="X98" s="1039"/>
      <c r="Y98" s="1039"/>
      <c r="Z98" s="1039"/>
      <c r="AA98" s="1039"/>
      <c r="AB98" s="1039"/>
      <c r="AC98" s="308">
        <v>134</v>
      </c>
      <c r="AD98" s="330"/>
      <c r="AE98" s="310" t="s">
        <v>8</v>
      </c>
    </row>
    <row r="99" spans="1:31" ht="23" customHeight="1" x14ac:dyDescent="0.2">
      <c r="A99" s="305">
        <v>71</v>
      </c>
      <c r="B99" s="949" t="s">
        <v>293</v>
      </c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1"/>
      <c r="R99" s="308">
        <v>32</v>
      </c>
      <c r="S99" s="1028"/>
      <c r="T99" s="1029"/>
      <c r="U99" s="1029"/>
      <c r="V99" s="1030"/>
      <c r="W99" s="308">
        <v>76</v>
      </c>
      <c r="X99" s="1039"/>
      <c r="Y99" s="1039"/>
      <c r="Z99" s="1039"/>
      <c r="AA99" s="1039"/>
      <c r="AB99" s="1039"/>
      <c r="AC99" s="308">
        <v>34</v>
      </c>
      <c r="AD99" s="330"/>
      <c r="AE99" s="310" t="s">
        <v>8</v>
      </c>
    </row>
    <row r="100" spans="1:31" ht="23" customHeight="1" x14ac:dyDescent="0.2">
      <c r="A100" s="305">
        <v>72</v>
      </c>
      <c r="B100" s="874" t="s">
        <v>294</v>
      </c>
      <c r="C100" s="1040"/>
      <c r="D100" s="1040"/>
      <c r="E100" s="1040"/>
      <c r="F100" s="1040"/>
      <c r="G100" s="1040"/>
      <c r="H100" s="1040"/>
      <c r="I100" s="1040"/>
      <c r="J100" s="1040"/>
      <c r="K100" s="1040"/>
      <c r="L100" s="1040"/>
      <c r="M100" s="1040"/>
      <c r="N100" s="1040"/>
      <c r="O100" s="1040"/>
      <c r="P100" s="1040"/>
      <c r="Q100" s="1041"/>
      <c r="R100" s="308">
        <v>1643</v>
      </c>
      <c r="S100" s="1028"/>
      <c r="T100" s="1029"/>
      <c r="U100" s="1029"/>
      <c r="V100" s="1030"/>
      <c r="W100" s="357"/>
      <c r="X100" s="1042"/>
      <c r="Y100" s="1042"/>
      <c r="Z100" s="1042"/>
      <c r="AA100" s="1042"/>
      <c r="AB100" s="1042"/>
      <c r="AC100" s="308">
        <v>1644</v>
      </c>
      <c r="AD100" s="330"/>
      <c r="AE100" s="310" t="s">
        <v>8</v>
      </c>
    </row>
    <row r="101" spans="1:31" ht="23" customHeight="1" x14ac:dyDescent="0.2">
      <c r="A101" s="328">
        <v>73</v>
      </c>
      <c r="B101" s="903" t="s">
        <v>295</v>
      </c>
      <c r="C101" s="994"/>
      <c r="D101" s="994"/>
      <c r="E101" s="994"/>
      <c r="F101" s="994"/>
      <c r="G101" s="994"/>
      <c r="H101" s="994"/>
      <c r="I101" s="994"/>
      <c r="J101" s="994"/>
      <c r="K101" s="994"/>
      <c r="L101" s="994"/>
      <c r="M101" s="906"/>
      <c r="N101" s="906"/>
      <c r="O101" s="906"/>
      <c r="P101" s="906"/>
      <c r="Q101" s="906"/>
      <c r="R101" s="906"/>
      <c r="S101" s="906"/>
      <c r="T101" s="906"/>
      <c r="U101" s="906"/>
      <c r="V101" s="906"/>
      <c r="W101" s="906"/>
      <c r="X101" s="906"/>
      <c r="Y101" s="906"/>
      <c r="Z101" s="906"/>
      <c r="AA101" s="906"/>
      <c r="AB101" s="907"/>
      <c r="AC101" s="315">
        <v>911</v>
      </c>
      <c r="AD101" s="356"/>
      <c r="AE101" s="320" t="s">
        <v>8</v>
      </c>
    </row>
    <row r="102" spans="1:31" ht="23" customHeight="1" x14ac:dyDescent="0.2">
      <c r="A102" s="328">
        <v>74</v>
      </c>
      <c r="B102" s="903" t="s">
        <v>296</v>
      </c>
      <c r="C102" s="994"/>
      <c r="D102" s="994"/>
      <c r="E102" s="994"/>
      <c r="F102" s="994"/>
      <c r="G102" s="994"/>
      <c r="H102" s="994"/>
      <c r="I102" s="994"/>
      <c r="J102" s="994"/>
      <c r="K102" s="994"/>
      <c r="L102" s="994"/>
      <c r="M102" s="906"/>
      <c r="N102" s="906"/>
      <c r="O102" s="906"/>
      <c r="P102" s="906"/>
      <c r="Q102" s="906"/>
      <c r="R102" s="906"/>
      <c r="S102" s="906"/>
      <c r="T102" s="906"/>
      <c r="U102" s="906"/>
      <c r="V102" s="906"/>
      <c r="W102" s="906"/>
      <c r="X102" s="906"/>
      <c r="Y102" s="906"/>
      <c r="Z102" s="906"/>
      <c r="AA102" s="906"/>
      <c r="AB102" s="907"/>
      <c r="AC102" s="315">
        <v>913</v>
      </c>
      <c r="AD102" s="356"/>
      <c r="AE102" s="320" t="s">
        <v>8</v>
      </c>
    </row>
    <row r="103" spans="1:31" ht="23" customHeight="1" x14ac:dyDescent="0.2">
      <c r="A103" s="328">
        <v>75</v>
      </c>
      <c r="B103" s="903" t="s">
        <v>297</v>
      </c>
      <c r="C103" s="994"/>
      <c r="D103" s="994"/>
      <c r="E103" s="994"/>
      <c r="F103" s="994"/>
      <c r="G103" s="994"/>
      <c r="H103" s="994"/>
      <c r="I103" s="994"/>
      <c r="J103" s="994"/>
      <c r="K103" s="994"/>
      <c r="L103" s="994"/>
      <c r="M103" s="906"/>
      <c r="N103" s="906"/>
      <c r="O103" s="906"/>
      <c r="P103" s="906"/>
      <c r="Q103" s="906"/>
      <c r="R103" s="906"/>
      <c r="S103" s="906"/>
      <c r="T103" s="906"/>
      <c r="U103" s="906"/>
      <c r="V103" s="906"/>
      <c r="W103" s="906"/>
      <c r="X103" s="906"/>
      <c r="Y103" s="906"/>
      <c r="Z103" s="906"/>
      <c r="AA103" s="906"/>
      <c r="AB103" s="907"/>
      <c r="AC103" s="315">
        <v>923</v>
      </c>
      <c r="AD103" s="356"/>
      <c r="AE103" s="320" t="s">
        <v>8</v>
      </c>
    </row>
    <row r="104" spans="1:31" ht="23" customHeight="1" x14ac:dyDescent="0.2">
      <c r="A104" s="328">
        <v>76</v>
      </c>
      <c r="B104" s="903" t="s">
        <v>298</v>
      </c>
      <c r="C104" s="994"/>
      <c r="D104" s="994"/>
      <c r="E104" s="994"/>
      <c r="F104" s="994"/>
      <c r="G104" s="994"/>
      <c r="H104" s="994"/>
      <c r="I104" s="994"/>
      <c r="J104" s="994"/>
      <c r="K104" s="994"/>
      <c r="L104" s="994"/>
      <c r="M104" s="906"/>
      <c r="N104" s="906"/>
      <c r="O104" s="906"/>
      <c r="P104" s="906"/>
      <c r="Q104" s="906"/>
      <c r="R104" s="906"/>
      <c r="S104" s="906"/>
      <c r="T104" s="906"/>
      <c r="U104" s="906"/>
      <c r="V104" s="906"/>
      <c r="W104" s="906"/>
      <c r="X104" s="906"/>
      <c r="Y104" s="906"/>
      <c r="Z104" s="906"/>
      <c r="AA104" s="906"/>
      <c r="AB104" s="907"/>
      <c r="AC104" s="315">
        <v>924</v>
      </c>
      <c r="AD104" s="356"/>
      <c r="AE104" s="320" t="s">
        <v>8</v>
      </c>
    </row>
    <row r="105" spans="1:31" ht="23" customHeight="1" x14ac:dyDescent="0.2">
      <c r="A105" s="328">
        <v>77</v>
      </c>
      <c r="B105" s="903" t="s">
        <v>299</v>
      </c>
      <c r="C105" s="994"/>
      <c r="D105" s="994"/>
      <c r="E105" s="994"/>
      <c r="F105" s="994"/>
      <c r="G105" s="994"/>
      <c r="H105" s="994"/>
      <c r="I105" s="994"/>
      <c r="J105" s="994"/>
      <c r="K105" s="994"/>
      <c r="L105" s="994"/>
      <c r="M105" s="906"/>
      <c r="N105" s="906"/>
      <c r="O105" s="906"/>
      <c r="P105" s="906"/>
      <c r="Q105" s="906"/>
      <c r="R105" s="906"/>
      <c r="S105" s="906"/>
      <c r="T105" s="906"/>
      <c r="U105" s="906"/>
      <c r="V105" s="906"/>
      <c r="W105" s="906"/>
      <c r="X105" s="906"/>
      <c r="Y105" s="906"/>
      <c r="Z105" s="906"/>
      <c r="AA105" s="906"/>
      <c r="AB105" s="907"/>
      <c r="AC105" s="315">
        <v>1051</v>
      </c>
      <c r="AD105" s="356"/>
      <c r="AE105" s="320" t="s">
        <v>8</v>
      </c>
    </row>
    <row r="106" spans="1:31" ht="23" customHeight="1" x14ac:dyDescent="0.2">
      <c r="A106" s="328">
        <v>78</v>
      </c>
      <c r="B106" s="903" t="s">
        <v>300</v>
      </c>
      <c r="C106" s="994"/>
      <c r="D106" s="994"/>
      <c r="E106" s="994"/>
      <c r="F106" s="994"/>
      <c r="G106" s="994"/>
      <c r="H106" s="994"/>
      <c r="I106" s="994"/>
      <c r="J106" s="994"/>
      <c r="K106" s="994"/>
      <c r="L106" s="994"/>
      <c r="M106" s="906"/>
      <c r="N106" s="906"/>
      <c r="O106" s="906"/>
      <c r="P106" s="906"/>
      <c r="Q106" s="906"/>
      <c r="R106" s="906"/>
      <c r="S106" s="906"/>
      <c r="T106" s="906"/>
      <c r="U106" s="906"/>
      <c r="V106" s="906"/>
      <c r="W106" s="906"/>
      <c r="X106" s="906"/>
      <c r="Y106" s="906"/>
      <c r="Z106" s="906"/>
      <c r="AA106" s="906"/>
      <c r="AB106" s="907"/>
      <c r="AC106" s="315">
        <v>1052</v>
      </c>
      <c r="AD106" s="356"/>
      <c r="AE106" s="320" t="s">
        <v>8</v>
      </c>
    </row>
    <row r="107" spans="1:31" ht="23" customHeight="1" x14ac:dyDescent="0.2">
      <c r="A107" s="328">
        <v>79</v>
      </c>
      <c r="B107" s="903" t="s">
        <v>301</v>
      </c>
      <c r="C107" s="994"/>
      <c r="D107" s="994"/>
      <c r="E107" s="994"/>
      <c r="F107" s="994"/>
      <c r="G107" s="994"/>
      <c r="H107" s="994"/>
      <c r="I107" s="994"/>
      <c r="J107" s="994"/>
      <c r="K107" s="994"/>
      <c r="L107" s="994"/>
      <c r="M107" s="906"/>
      <c r="N107" s="906"/>
      <c r="O107" s="906"/>
      <c r="P107" s="906"/>
      <c r="Q107" s="906"/>
      <c r="R107" s="906"/>
      <c r="S107" s="906"/>
      <c r="T107" s="906"/>
      <c r="U107" s="906"/>
      <c r="V107" s="906"/>
      <c r="W107" s="906"/>
      <c r="X107" s="906"/>
      <c r="Y107" s="906"/>
      <c r="Z107" s="906"/>
      <c r="AA107" s="906"/>
      <c r="AB107" s="907"/>
      <c r="AC107" s="315">
        <v>21</v>
      </c>
      <c r="AD107" s="356"/>
      <c r="AE107" s="320" t="s">
        <v>8</v>
      </c>
    </row>
    <row r="108" spans="1:31" ht="23" customHeight="1" x14ac:dyDescent="0.2">
      <c r="A108" s="328">
        <v>80</v>
      </c>
      <c r="B108" s="903" t="s">
        <v>302</v>
      </c>
      <c r="C108" s="994"/>
      <c r="D108" s="994"/>
      <c r="E108" s="994"/>
      <c r="F108" s="994"/>
      <c r="G108" s="994"/>
      <c r="H108" s="994"/>
      <c r="I108" s="994"/>
      <c r="J108" s="994"/>
      <c r="K108" s="994"/>
      <c r="L108" s="994"/>
      <c r="M108" s="906"/>
      <c r="N108" s="906"/>
      <c r="O108" s="906"/>
      <c r="P108" s="906"/>
      <c r="Q108" s="906"/>
      <c r="R108" s="906"/>
      <c r="S108" s="906"/>
      <c r="T108" s="906"/>
      <c r="U108" s="906"/>
      <c r="V108" s="906"/>
      <c r="W108" s="906"/>
      <c r="X108" s="906"/>
      <c r="Y108" s="906"/>
      <c r="Z108" s="906"/>
      <c r="AA108" s="906"/>
      <c r="AB108" s="907"/>
      <c r="AC108" s="315">
        <v>43</v>
      </c>
      <c r="AD108" s="356"/>
      <c r="AE108" s="320" t="s">
        <v>8</v>
      </c>
    </row>
    <row r="109" spans="1:31" ht="23" customHeight="1" x14ac:dyDescent="0.2">
      <c r="A109" s="328">
        <v>81</v>
      </c>
      <c r="B109" s="903" t="s">
        <v>303</v>
      </c>
      <c r="C109" s="994"/>
      <c r="D109" s="994"/>
      <c r="E109" s="994"/>
      <c r="F109" s="994"/>
      <c r="G109" s="994"/>
      <c r="H109" s="994"/>
      <c r="I109" s="994"/>
      <c r="J109" s="994"/>
      <c r="K109" s="994"/>
      <c r="L109" s="994"/>
      <c r="M109" s="906"/>
      <c r="N109" s="906"/>
      <c r="O109" s="906"/>
      <c r="P109" s="906"/>
      <c r="Q109" s="906"/>
      <c r="R109" s="906"/>
      <c r="S109" s="906"/>
      <c r="T109" s="906"/>
      <c r="U109" s="906"/>
      <c r="V109" s="906"/>
      <c r="W109" s="906"/>
      <c r="X109" s="906"/>
      <c r="Y109" s="906"/>
      <c r="Z109" s="906"/>
      <c r="AA109" s="906"/>
      <c r="AB109" s="907"/>
      <c r="AC109" s="315">
        <v>767</v>
      </c>
      <c r="AD109" s="356"/>
      <c r="AE109" s="320" t="s">
        <v>8</v>
      </c>
    </row>
    <row r="110" spans="1:31" ht="23" customHeight="1" thickBot="1" x14ac:dyDescent="0.25">
      <c r="A110" s="344">
        <v>82</v>
      </c>
      <c r="B110" s="1043" t="s">
        <v>304</v>
      </c>
      <c r="C110" s="1044"/>
      <c r="D110" s="1044"/>
      <c r="E110" s="1044"/>
      <c r="F110" s="1044"/>
      <c r="G110" s="1044"/>
      <c r="H110" s="1044"/>
      <c r="I110" s="1044"/>
      <c r="J110" s="1044"/>
      <c r="K110" s="1044"/>
      <c r="L110" s="1044"/>
      <c r="M110" s="1045"/>
      <c r="N110" s="1045"/>
      <c r="O110" s="1045"/>
      <c r="P110" s="1045"/>
      <c r="Q110" s="1045"/>
      <c r="R110" s="1045"/>
      <c r="S110" s="1045"/>
      <c r="T110" s="1045"/>
      <c r="U110" s="1045"/>
      <c r="V110" s="1045"/>
      <c r="W110" s="1045"/>
      <c r="X110" s="1045"/>
      <c r="Y110" s="1045"/>
      <c r="Z110" s="1045"/>
      <c r="AA110" s="1045"/>
      <c r="AB110" s="1046"/>
      <c r="AC110" s="345">
        <v>862</v>
      </c>
      <c r="AD110" s="359"/>
      <c r="AE110" s="360" t="s">
        <v>8</v>
      </c>
    </row>
    <row r="111" spans="1:31" ht="23" customHeight="1" thickTop="1" thickBot="1" x14ac:dyDescent="0.25">
      <c r="A111" s="961" t="s">
        <v>305</v>
      </c>
      <c r="B111" s="962"/>
      <c r="C111" s="962"/>
      <c r="D111" s="962"/>
      <c r="E111" s="962"/>
      <c r="F111" s="962"/>
      <c r="G111" s="962"/>
      <c r="H111" s="962"/>
      <c r="I111" s="962"/>
      <c r="J111" s="962"/>
      <c r="K111" s="962"/>
      <c r="L111" s="962"/>
      <c r="M111" s="962"/>
      <c r="N111" s="962"/>
      <c r="O111" s="962"/>
      <c r="P111" s="962"/>
      <c r="Q111" s="962"/>
      <c r="R111" s="962"/>
      <c r="S111" s="962"/>
      <c r="T111" s="962"/>
      <c r="U111" s="962"/>
      <c r="V111" s="962"/>
      <c r="W111" s="962"/>
      <c r="X111" s="962"/>
      <c r="Y111" s="962"/>
      <c r="Z111" s="962"/>
      <c r="AA111" s="962"/>
      <c r="AB111" s="962"/>
      <c r="AC111" s="962"/>
      <c r="AD111" s="962"/>
      <c r="AE111" s="963"/>
    </row>
    <row r="112" spans="1:31" ht="23" customHeight="1" thickTop="1" x14ac:dyDescent="0.2">
      <c r="A112" s="361">
        <v>83</v>
      </c>
      <c r="B112" s="1047" t="s">
        <v>306</v>
      </c>
      <c r="C112" s="1048"/>
      <c r="D112" s="1048"/>
      <c r="E112" s="1048"/>
      <c r="F112" s="1048"/>
      <c r="G112" s="1048"/>
      <c r="H112" s="1048"/>
      <c r="I112" s="1048"/>
      <c r="J112" s="1048"/>
      <c r="K112" s="1048"/>
      <c r="L112" s="1048"/>
      <c r="M112" s="1048"/>
      <c r="N112" s="1048"/>
      <c r="O112" s="1048"/>
      <c r="P112" s="1048"/>
      <c r="Q112" s="1049"/>
      <c r="R112" s="362">
        <v>51</v>
      </c>
      <c r="S112" s="1050"/>
      <c r="T112" s="1051"/>
      <c r="U112" s="1051"/>
      <c r="V112" s="1052"/>
      <c r="W112" s="362">
        <v>63</v>
      </c>
      <c r="X112" s="1053"/>
      <c r="Y112" s="1054"/>
      <c r="Z112" s="1054"/>
      <c r="AA112" s="1054"/>
      <c r="AB112" s="1055"/>
      <c r="AC112" s="362">
        <v>71</v>
      </c>
      <c r="AD112" s="363"/>
      <c r="AE112" s="364" t="s">
        <v>24</v>
      </c>
    </row>
    <row r="113" spans="1:71" s="556" customFormat="1" ht="23" customHeight="1" x14ac:dyDescent="0.2">
      <c r="A113" s="1056">
        <v>84</v>
      </c>
      <c r="B113" s="1059" t="s">
        <v>307</v>
      </c>
      <c r="C113" s="1060"/>
      <c r="D113" s="1060"/>
      <c r="E113" s="1060"/>
      <c r="F113" s="1060"/>
      <c r="G113" s="1060"/>
      <c r="H113" s="1060"/>
      <c r="I113" s="1060"/>
      <c r="J113" s="1060"/>
      <c r="K113" s="1060"/>
      <c r="L113" s="1060"/>
      <c r="M113" s="1061"/>
      <c r="N113" s="1061"/>
      <c r="O113" s="1061"/>
      <c r="P113" s="1061"/>
      <c r="Q113" s="1061"/>
      <c r="R113" s="1061"/>
      <c r="S113" s="1061"/>
      <c r="T113" s="1061"/>
      <c r="U113" s="1061"/>
      <c r="V113" s="1061"/>
      <c r="W113" s="1061"/>
      <c r="X113" s="1061"/>
      <c r="Y113" s="1061"/>
      <c r="Z113" s="1061"/>
      <c r="AA113" s="1061"/>
      <c r="AB113" s="1062"/>
      <c r="AC113" s="553">
        <v>36</v>
      </c>
      <c r="AD113" s="554">
        <f>'DET. BASE IMP. CON CONTABILIDAD'!G55</f>
        <v>-1868803</v>
      </c>
      <c r="AE113" s="555" t="s">
        <v>24</v>
      </c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1:71" s="556" customFormat="1" ht="23" customHeight="1" x14ac:dyDescent="0.2">
      <c r="A114" s="1057"/>
      <c r="B114" s="1059" t="s">
        <v>308</v>
      </c>
      <c r="C114" s="1060"/>
      <c r="D114" s="1060"/>
      <c r="E114" s="1060"/>
      <c r="F114" s="1060"/>
      <c r="G114" s="1060"/>
      <c r="H114" s="1060"/>
      <c r="I114" s="1060"/>
      <c r="J114" s="1060"/>
      <c r="K114" s="1060"/>
      <c r="L114" s="1060"/>
      <c r="M114" s="1061"/>
      <c r="N114" s="1061"/>
      <c r="O114" s="1061"/>
      <c r="P114" s="1061"/>
      <c r="Q114" s="1061"/>
      <c r="R114" s="1061"/>
      <c r="S114" s="1061"/>
      <c r="T114" s="1061"/>
      <c r="U114" s="1061"/>
      <c r="V114" s="1061"/>
      <c r="W114" s="1061"/>
      <c r="X114" s="1061"/>
      <c r="Y114" s="1061"/>
      <c r="Z114" s="1061"/>
      <c r="AA114" s="1061"/>
      <c r="AB114" s="1062"/>
      <c r="AC114" s="553">
        <v>1904</v>
      </c>
      <c r="AD114" s="554">
        <f>'DET. BASE IMP. CON CONTABILIDAD'!C52</f>
        <v>0</v>
      </c>
      <c r="AE114" s="555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1:71" s="556" customFormat="1" ht="23" customHeight="1" x14ac:dyDescent="0.2">
      <c r="A115" s="1057"/>
      <c r="B115" s="1059" t="s">
        <v>309</v>
      </c>
      <c r="C115" s="1060"/>
      <c r="D115" s="1060"/>
      <c r="E115" s="1060"/>
      <c r="F115" s="1060"/>
      <c r="G115" s="1060"/>
      <c r="H115" s="1060"/>
      <c r="I115" s="1060"/>
      <c r="J115" s="1060"/>
      <c r="K115" s="1060"/>
      <c r="L115" s="1060"/>
      <c r="M115" s="1061"/>
      <c r="N115" s="1061"/>
      <c r="O115" s="1061"/>
      <c r="P115" s="1061"/>
      <c r="Q115" s="1061"/>
      <c r="R115" s="1061"/>
      <c r="S115" s="1061"/>
      <c r="T115" s="1061"/>
      <c r="U115" s="1061"/>
      <c r="V115" s="1061"/>
      <c r="W115" s="1061"/>
      <c r="X115" s="1061"/>
      <c r="Y115" s="1061"/>
      <c r="Z115" s="1061"/>
      <c r="AA115" s="1061"/>
      <c r="AB115" s="1062"/>
      <c r="AC115" s="553">
        <v>1905</v>
      </c>
      <c r="AD115" s="554"/>
      <c r="AE115" s="555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1:71" s="556" customFormat="1" ht="23" customHeight="1" x14ac:dyDescent="0.2">
      <c r="A116" s="1057"/>
      <c r="B116" s="1059" t="s">
        <v>310</v>
      </c>
      <c r="C116" s="1060"/>
      <c r="D116" s="1060"/>
      <c r="E116" s="1060"/>
      <c r="F116" s="1060"/>
      <c r="G116" s="1060"/>
      <c r="H116" s="1060"/>
      <c r="I116" s="1060"/>
      <c r="J116" s="1060"/>
      <c r="K116" s="1060"/>
      <c r="L116" s="1060"/>
      <c r="M116" s="1061"/>
      <c r="N116" s="1061"/>
      <c r="O116" s="1061"/>
      <c r="P116" s="1061"/>
      <c r="Q116" s="1061"/>
      <c r="R116" s="1061"/>
      <c r="S116" s="1061"/>
      <c r="T116" s="1061"/>
      <c r="U116" s="1061"/>
      <c r="V116" s="1061"/>
      <c r="W116" s="1061"/>
      <c r="X116" s="1061"/>
      <c r="Y116" s="1061"/>
      <c r="Z116" s="1061"/>
      <c r="AA116" s="1061"/>
      <c r="AB116" s="1062"/>
      <c r="AC116" s="553">
        <v>1906</v>
      </c>
      <c r="AD116" s="554"/>
      <c r="AE116" s="555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1:71" s="556" customFormat="1" ht="23" customHeight="1" x14ac:dyDescent="0.2">
      <c r="A117" s="1058"/>
      <c r="B117" s="1059" t="s">
        <v>311</v>
      </c>
      <c r="C117" s="1060"/>
      <c r="D117" s="1060"/>
      <c r="E117" s="1060"/>
      <c r="F117" s="1060"/>
      <c r="G117" s="1060"/>
      <c r="H117" s="1060"/>
      <c r="I117" s="1060"/>
      <c r="J117" s="1060"/>
      <c r="K117" s="1060"/>
      <c r="L117" s="1060"/>
      <c r="M117" s="1061"/>
      <c r="N117" s="1061"/>
      <c r="O117" s="1061"/>
      <c r="P117" s="1061"/>
      <c r="Q117" s="1061"/>
      <c r="R117" s="1061"/>
      <c r="S117" s="1061"/>
      <c r="T117" s="1061"/>
      <c r="U117" s="1061"/>
      <c r="V117" s="1061"/>
      <c r="W117" s="1061"/>
      <c r="X117" s="1061"/>
      <c r="Y117" s="1061"/>
      <c r="Z117" s="1061"/>
      <c r="AA117" s="1061"/>
      <c r="AB117" s="1062"/>
      <c r="AC117" s="553">
        <v>1916</v>
      </c>
      <c r="AD117" s="554"/>
      <c r="AE117" s="555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1:71" ht="23" customHeight="1" x14ac:dyDescent="0.2">
      <c r="A118" s="328">
        <v>85</v>
      </c>
      <c r="B118" s="903" t="s">
        <v>312</v>
      </c>
      <c r="C118" s="994"/>
      <c r="D118" s="994"/>
      <c r="E118" s="994"/>
      <c r="F118" s="994"/>
      <c r="G118" s="994"/>
      <c r="H118" s="994"/>
      <c r="I118" s="994"/>
      <c r="J118" s="994"/>
      <c r="K118" s="994"/>
      <c r="L118" s="994"/>
      <c r="M118" s="906"/>
      <c r="N118" s="906"/>
      <c r="O118" s="906"/>
      <c r="P118" s="906"/>
      <c r="Q118" s="906"/>
      <c r="R118" s="906"/>
      <c r="S118" s="906"/>
      <c r="T118" s="906"/>
      <c r="U118" s="906"/>
      <c r="V118" s="906"/>
      <c r="W118" s="906"/>
      <c r="X118" s="906"/>
      <c r="Y118" s="906"/>
      <c r="Z118" s="906"/>
      <c r="AA118" s="906"/>
      <c r="AB118" s="907"/>
      <c r="AC118" s="315">
        <v>848</v>
      </c>
      <c r="AD118" s="356"/>
      <c r="AE118" s="365" t="s">
        <v>24</v>
      </c>
    </row>
    <row r="119" spans="1:71" ht="23" customHeight="1" x14ac:dyDescent="0.2">
      <c r="A119" s="328">
        <v>86</v>
      </c>
      <c r="B119" s="903" t="s">
        <v>313</v>
      </c>
      <c r="C119" s="994"/>
      <c r="D119" s="994"/>
      <c r="E119" s="994"/>
      <c r="F119" s="994"/>
      <c r="G119" s="994"/>
      <c r="H119" s="994"/>
      <c r="I119" s="994"/>
      <c r="J119" s="994"/>
      <c r="K119" s="994"/>
      <c r="L119" s="994"/>
      <c r="M119" s="906"/>
      <c r="N119" s="906"/>
      <c r="O119" s="906"/>
      <c r="P119" s="906"/>
      <c r="Q119" s="906"/>
      <c r="R119" s="906"/>
      <c r="S119" s="906"/>
      <c r="T119" s="906"/>
      <c r="U119" s="906"/>
      <c r="V119" s="906"/>
      <c r="W119" s="906"/>
      <c r="X119" s="906"/>
      <c r="Y119" s="906"/>
      <c r="Z119" s="906"/>
      <c r="AA119" s="906"/>
      <c r="AB119" s="907"/>
      <c r="AC119" s="315">
        <v>82</v>
      </c>
      <c r="AD119" s="356"/>
      <c r="AE119" s="365" t="s">
        <v>24</v>
      </c>
    </row>
    <row r="120" spans="1:71" ht="23" customHeight="1" x14ac:dyDescent="0.2">
      <c r="A120" s="328">
        <v>87</v>
      </c>
      <c r="B120" s="903" t="s">
        <v>314</v>
      </c>
      <c r="C120" s="994"/>
      <c r="D120" s="994"/>
      <c r="E120" s="994"/>
      <c r="F120" s="994"/>
      <c r="G120" s="994"/>
      <c r="H120" s="994"/>
      <c r="I120" s="994"/>
      <c r="J120" s="994"/>
      <c r="K120" s="994"/>
      <c r="L120" s="994"/>
      <c r="M120" s="906"/>
      <c r="N120" s="906"/>
      <c r="O120" s="906"/>
      <c r="P120" s="906"/>
      <c r="Q120" s="906"/>
      <c r="R120" s="906"/>
      <c r="S120" s="906"/>
      <c r="T120" s="906"/>
      <c r="U120" s="906"/>
      <c r="V120" s="906"/>
      <c r="W120" s="906"/>
      <c r="X120" s="906"/>
      <c r="Y120" s="906"/>
      <c r="Z120" s="906"/>
      <c r="AA120" s="906"/>
      <c r="AB120" s="907"/>
      <c r="AC120" s="315">
        <v>1123</v>
      </c>
      <c r="AD120" s="356"/>
      <c r="AE120" s="365" t="s">
        <v>24</v>
      </c>
    </row>
    <row r="121" spans="1:71" ht="23" customHeight="1" x14ac:dyDescent="0.2">
      <c r="A121" s="328">
        <v>88</v>
      </c>
      <c r="B121" s="903" t="s">
        <v>315</v>
      </c>
      <c r="C121" s="994"/>
      <c r="D121" s="994"/>
      <c r="E121" s="994"/>
      <c r="F121" s="994"/>
      <c r="G121" s="994"/>
      <c r="H121" s="994"/>
      <c r="I121" s="994"/>
      <c r="J121" s="994"/>
      <c r="K121" s="994"/>
      <c r="L121" s="994"/>
      <c r="M121" s="906"/>
      <c r="N121" s="906"/>
      <c r="O121" s="906"/>
      <c r="P121" s="906"/>
      <c r="Q121" s="906"/>
      <c r="R121" s="906"/>
      <c r="S121" s="906"/>
      <c r="T121" s="906"/>
      <c r="U121" s="906"/>
      <c r="V121" s="906"/>
      <c r="W121" s="906"/>
      <c r="X121" s="906"/>
      <c r="Y121" s="906"/>
      <c r="Z121" s="906"/>
      <c r="AA121" s="906"/>
      <c r="AB121" s="907"/>
      <c r="AC121" s="315">
        <v>83</v>
      </c>
      <c r="AD121" s="356"/>
      <c r="AE121" s="365" t="s">
        <v>24</v>
      </c>
    </row>
    <row r="122" spans="1:71" ht="23" customHeight="1" x14ac:dyDescent="0.2">
      <c r="A122" s="328">
        <v>89</v>
      </c>
      <c r="B122" s="903" t="s">
        <v>316</v>
      </c>
      <c r="C122" s="994"/>
      <c r="D122" s="994"/>
      <c r="E122" s="994"/>
      <c r="F122" s="994"/>
      <c r="G122" s="994"/>
      <c r="H122" s="994"/>
      <c r="I122" s="994"/>
      <c r="J122" s="994"/>
      <c r="K122" s="994"/>
      <c r="L122" s="994"/>
      <c r="M122" s="906"/>
      <c r="N122" s="906"/>
      <c r="O122" s="906"/>
      <c r="P122" s="906"/>
      <c r="Q122" s="906"/>
      <c r="R122" s="906"/>
      <c r="S122" s="906"/>
      <c r="T122" s="906"/>
      <c r="U122" s="906"/>
      <c r="V122" s="906"/>
      <c r="W122" s="906"/>
      <c r="X122" s="906"/>
      <c r="Y122" s="906"/>
      <c r="Z122" s="906"/>
      <c r="AA122" s="906"/>
      <c r="AB122" s="907"/>
      <c r="AC122" s="315">
        <v>173</v>
      </c>
      <c r="AD122" s="356"/>
      <c r="AE122" s="365" t="s">
        <v>24</v>
      </c>
    </row>
    <row r="123" spans="1:71" ht="23" customHeight="1" x14ac:dyDescent="0.2">
      <c r="A123" s="328">
        <v>90</v>
      </c>
      <c r="B123" s="903" t="s">
        <v>317</v>
      </c>
      <c r="C123" s="994"/>
      <c r="D123" s="994"/>
      <c r="E123" s="994"/>
      <c r="F123" s="994"/>
      <c r="G123" s="994"/>
      <c r="H123" s="994"/>
      <c r="I123" s="994"/>
      <c r="J123" s="994"/>
      <c r="K123" s="994"/>
      <c r="L123" s="994"/>
      <c r="M123" s="906"/>
      <c r="N123" s="906"/>
      <c r="O123" s="906"/>
      <c r="P123" s="906"/>
      <c r="Q123" s="906"/>
      <c r="R123" s="906"/>
      <c r="S123" s="906"/>
      <c r="T123" s="906"/>
      <c r="U123" s="906"/>
      <c r="V123" s="906"/>
      <c r="W123" s="906"/>
      <c r="X123" s="906"/>
      <c r="Y123" s="906"/>
      <c r="Z123" s="906"/>
      <c r="AA123" s="906"/>
      <c r="AB123" s="907"/>
      <c r="AC123" s="315">
        <v>198</v>
      </c>
      <c r="AD123" s="356"/>
      <c r="AE123" s="365" t="s">
        <v>24</v>
      </c>
    </row>
    <row r="124" spans="1:71" ht="23" customHeight="1" x14ac:dyDescent="0.2">
      <c r="A124" s="328">
        <v>91</v>
      </c>
      <c r="B124" s="903" t="s">
        <v>318</v>
      </c>
      <c r="C124" s="994"/>
      <c r="D124" s="994"/>
      <c r="E124" s="994"/>
      <c r="F124" s="994"/>
      <c r="G124" s="994"/>
      <c r="H124" s="994"/>
      <c r="I124" s="994"/>
      <c r="J124" s="994"/>
      <c r="K124" s="994"/>
      <c r="L124" s="994"/>
      <c r="M124" s="906"/>
      <c r="N124" s="906"/>
      <c r="O124" s="906"/>
      <c r="P124" s="906"/>
      <c r="Q124" s="906"/>
      <c r="R124" s="906"/>
      <c r="S124" s="906"/>
      <c r="T124" s="906"/>
      <c r="U124" s="906"/>
      <c r="V124" s="906"/>
      <c r="W124" s="906"/>
      <c r="X124" s="906"/>
      <c r="Y124" s="906"/>
      <c r="Z124" s="906"/>
      <c r="AA124" s="906"/>
      <c r="AB124" s="907"/>
      <c r="AC124" s="315">
        <v>54</v>
      </c>
      <c r="AD124" s="356"/>
      <c r="AE124" s="365" t="s">
        <v>24</v>
      </c>
    </row>
    <row r="125" spans="1:71" ht="23" customHeight="1" x14ac:dyDescent="0.2">
      <c r="A125" s="328">
        <v>92</v>
      </c>
      <c r="B125" s="903" t="s">
        <v>319</v>
      </c>
      <c r="C125" s="994"/>
      <c r="D125" s="994"/>
      <c r="E125" s="994"/>
      <c r="F125" s="994"/>
      <c r="G125" s="994"/>
      <c r="H125" s="994"/>
      <c r="I125" s="994"/>
      <c r="J125" s="994"/>
      <c r="K125" s="994"/>
      <c r="L125" s="994"/>
      <c r="M125" s="906"/>
      <c r="N125" s="906"/>
      <c r="O125" s="906"/>
      <c r="P125" s="906"/>
      <c r="Q125" s="906"/>
      <c r="R125" s="906"/>
      <c r="S125" s="906"/>
      <c r="T125" s="906"/>
      <c r="U125" s="906"/>
      <c r="V125" s="906"/>
      <c r="W125" s="906"/>
      <c r="X125" s="906"/>
      <c r="Y125" s="906"/>
      <c r="Z125" s="906"/>
      <c r="AA125" s="906"/>
      <c r="AB125" s="907"/>
      <c r="AC125" s="315">
        <v>832</v>
      </c>
      <c r="AD125" s="356"/>
      <c r="AE125" s="365" t="s">
        <v>24</v>
      </c>
    </row>
    <row r="126" spans="1:71" ht="23" customHeight="1" x14ac:dyDescent="0.2">
      <c r="A126" s="328">
        <v>93</v>
      </c>
      <c r="B126" s="903" t="s">
        <v>320</v>
      </c>
      <c r="C126" s="994"/>
      <c r="D126" s="994"/>
      <c r="E126" s="994"/>
      <c r="F126" s="994"/>
      <c r="G126" s="994"/>
      <c r="H126" s="994"/>
      <c r="I126" s="994"/>
      <c r="J126" s="994"/>
      <c r="K126" s="994"/>
      <c r="L126" s="994"/>
      <c r="M126" s="906"/>
      <c r="N126" s="906"/>
      <c r="O126" s="906"/>
      <c r="P126" s="906"/>
      <c r="Q126" s="906"/>
      <c r="R126" s="906"/>
      <c r="S126" s="906"/>
      <c r="T126" s="906"/>
      <c r="U126" s="906"/>
      <c r="V126" s="906"/>
      <c r="W126" s="906"/>
      <c r="X126" s="906"/>
      <c r="Y126" s="906"/>
      <c r="Z126" s="906"/>
      <c r="AA126" s="906"/>
      <c r="AB126" s="907"/>
      <c r="AC126" s="315">
        <v>1907</v>
      </c>
      <c r="AD126" s="356"/>
      <c r="AE126" s="365" t="s">
        <v>24</v>
      </c>
    </row>
    <row r="127" spans="1:71" ht="23" customHeight="1" x14ac:dyDescent="0.2">
      <c r="A127" s="328">
        <v>94</v>
      </c>
      <c r="B127" s="903" t="s">
        <v>321</v>
      </c>
      <c r="C127" s="994"/>
      <c r="D127" s="994"/>
      <c r="E127" s="994"/>
      <c r="F127" s="994"/>
      <c r="G127" s="994"/>
      <c r="H127" s="994"/>
      <c r="I127" s="994"/>
      <c r="J127" s="994"/>
      <c r="K127" s="994"/>
      <c r="L127" s="994"/>
      <c r="M127" s="906"/>
      <c r="N127" s="906"/>
      <c r="O127" s="906"/>
      <c r="P127" s="906"/>
      <c r="Q127" s="906"/>
      <c r="R127" s="906"/>
      <c r="S127" s="906"/>
      <c r="T127" s="906"/>
      <c r="U127" s="906"/>
      <c r="V127" s="906"/>
      <c r="W127" s="906"/>
      <c r="X127" s="906"/>
      <c r="Y127" s="906"/>
      <c r="Z127" s="906"/>
      <c r="AA127" s="906"/>
      <c r="AB127" s="907"/>
      <c r="AC127" s="315">
        <v>833</v>
      </c>
      <c r="AD127" s="356"/>
      <c r="AE127" s="365" t="s">
        <v>24</v>
      </c>
    </row>
    <row r="128" spans="1:71" ht="23" customHeight="1" x14ac:dyDescent="0.2">
      <c r="A128" s="328">
        <v>95</v>
      </c>
      <c r="B128" s="903" t="s">
        <v>320</v>
      </c>
      <c r="C128" s="994"/>
      <c r="D128" s="994"/>
      <c r="E128" s="994"/>
      <c r="F128" s="994"/>
      <c r="G128" s="994"/>
      <c r="H128" s="994"/>
      <c r="I128" s="994"/>
      <c r="J128" s="994"/>
      <c r="K128" s="994"/>
      <c r="L128" s="994"/>
      <c r="M128" s="906"/>
      <c r="N128" s="906"/>
      <c r="O128" s="906"/>
      <c r="P128" s="906"/>
      <c r="Q128" s="906"/>
      <c r="R128" s="906"/>
      <c r="S128" s="906"/>
      <c r="T128" s="906"/>
      <c r="U128" s="906"/>
      <c r="V128" s="906"/>
      <c r="W128" s="906"/>
      <c r="X128" s="906"/>
      <c r="Y128" s="906"/>
      <c r="Z128" s="906"/>
      <c r="AA128" s="906"/>
      <c r="AB128" s="907"/>
      <c r="AC128" s="315">
        <v>1908</v>
      </c>
      <c r="AD128" s="356"/>
      <c r="AE128" s="365" t="s">
        <v>24</v>
      </c>
    </row>
    <row r="129" spans="1:31" ht="23" customHeight="1" x14ac:dyDescent="0.2">
      <c r="A129" s="328">
        <v>96</v>
      </c>
      <c r="B129" s="903" t="s">
        <v>322</v>
      </c>
      <c r="C129" s="994"/>
      <c r="D129" s="994"/>
      <c r="E129" s="994"/>
      <c r="F129" s="994"/>
      <c r="G129" s="994"/>
      <c r="H129" s="994"/>
      <c r="I129" s="994"/>
      <c r="J129" s="994"/>
      <c r="K129" s="994"/>
      <c r="L129" s="995"/>
      <c r="M129" s="315">
        <v>912</v>
      </c>
      <c r="N129" s="996"/>
      <c r="O129" s="997"/>
      <c r="P129" s="997"/>
      <c r="Q129" s="997"/>
      <c r="R129" s="998"/>
      <c r="S129" s="903" t="s">
        <v>323</v>
      </c>
      <c r="T129" s="994"/>
      <c r="U129" s="994"/>
      <c r="V129" s="995"/>
      <c r="W129" s="315">
        <v>167</v>
      </c>
      <c r="X129" s="996"/>
      <c r="Y129" s="997"/>
      <c r="Z129" s="997"/>
      <c r="AA129" s="997"/>
      <c r="AB129" s="998"/>
      <c r="AC129" s="315">
        <v>747</v>
      </c>
      <c r="AD129" s="356"/>
      <c r="AE129" s="365" t="s">
        <v>24</v>
      </c>
    </row>
    <row r="130" spans="1:31" ht="23" customHeight="1" x14ac:dyDescent="0.2">
      <c r="A130" s="749">
        <v>97</v>
      </c>
      <c r="B130" s="908" t="s">
        <v>324</v>
      </c>
      <c r="C130" s="1063"/>
      <c r="D130" s="1063"/>
      <c r="E130" s="1063"/>
      <c r="F130" s="1063"/>
      <c r="G130" s="1063"/>
      <c r="H130" s="1063"/>
      <c r="I130" s="1063"/>
      <c r="J130" s="1063"/>
      <c r="K130" s="1063"/>
      <c r="L130" s="1064"/>
      <c r="M130" s="738">
        <v>119</v>
      </c>
      <c r="N130" s="1065"/>
      <c r="O130" s="1066"/>
      <c r="P130" s="1066"/>
      <c r="Q130" s="1066"/>
      <c r="R130" s="1067"/>
      <c r="S130" s="908" t="s">
        <v>325</v>
      </c>
      <c r="T130" s="1063"/>
      <c r="U130" s="1063"/>
      <c r="V130" s="1064"/>
      <c r="W130" s="738">
        <v>116</v>
      </c>
      <c r="X130" s="1065">
        <f>X74</f>
        <v>-1191038.2375320001</v>
      </c>
      <c r="Y130" s="1066"/>
      <c r="Z130" s="1066"/>
      <c r="AA130" s="1066"/>
      <c r="AB130" s="1067"/>
      <c r="AC130" s="738">
        <v>757</v>
      </c>
      <c r="AD130" s="750">
        <f>X130</f>
        <v>-1191038.2375320001</v>
      </c>
      <c r="AE130" s="754" t="s">
        <v>24</v>
      </c>
    </row>
    <row r="131" spans="1:31" ht="23" customHeight="1" x14ac:dyDescent="0.2">
      <c r="A131" s="328">
        <v>98</v>
      </c>
      <c r="B131" s="903" t="s">
        <v>326</v>
      </c>
      <c r="C131" s="994"/>
      <c r="D131" s="994"/>
      <c r="E131" s="994"/>
      <c r="F131" s="994"/>
      <c r="G131" s="994"/>
      <c r="H131" s="994"/>
      <c r="I131" s="994"/>
      <c r="J131" s="994"/>
      <c r="K131" s="994"/>
      <c r="L131" s="994"/>
      <c r="M131" s="906"/>
      <c r="N131" s="906"/>
      <c r="O131" s="906"/>
      <c r="P131" s="906"/>
      <c r="Q131" s="906"/>
      <c r="R131" s="906"/>
      <c r="S131" s="906"/>
      <c r="T131" s="906"/>
      <c r="U131" s="906"/>
      <c r="V131" s="906"/>
      <c r="W131" s="906"/>
      <c r="X131" s="906"/>
      <c r="Y131" s="906"/>
      <c r="Z131" s="906"/>
      <c r="AA131" s="906"/>
      <c r="AB131" s="907"/>
      <c r="AC131" s="315">
        <v>58</v>
      </c>
      <c r="AD131" s="356"/>
      <c r="AE131" s="365" t="s">
        <v>24</v>
      </c>
    </row>
    <row r="132" spans="1:31" ht="23" customHeight="1" x14ac:dyDescent="0.2">
      <c r="A132" s="328">
        <v>99</v>
      </c>
      <c r="B132" s="903" t="s">
        <v>327</v>
      </c>
      <c r="C132" s="994"/>
      <c r="D132" s="994"/>
      <c r="E132" s="994"/>
      <c r="F132" s="994"/>
      <c r="G132" s="994"/>
      <c r="H132" s="994"/>
      <c r="I132" s="994"/>
      <c r="J132" s="994"/>
      <c r="K132" s="994"/>
      <c r="L132" s="994"/>
      <c r="M132" s="906"/>
      <c r="N132" s="906"/>
      <c r="O132" s="906"/>
      <c r="P132" s="906"/>
      <c r="Q132" s="906"/>
      <c r="R132" s="906"/>
      <c r="S132" s="906"/>
      <c r="T132" s="906"/>
      <c r="U132" s="906"/>
      <c r="V132" s="906"/>
      <c r="W132" s="906"/>
      <c r="X132" s="906"/>
      <c r="Y132" s="906"/>
      <c r="Z132" s="906"/>
      <c r="AA132" s="906"/>
      <c r="AB132" s="907"/>
      <c r="AC132" s="315">
        <v>870</v>
      </c>
      <c r="AD132" s="356"/>
      <c r="AE132" s="365" t="s">
        <v>24</v>
      </c>
    </row>
    <row r="133" spans="1:31" ht="23" customHeight="1" x14ac:dyDescent="0.2">
      <c r="A133" s="328">
        <v>100</v>
      </c>
      <c r="B133" s="903" t="s">
        <v>328</v>
      </c>
      <c r="C133" s="994"/>
      <c r="D133" s="994"/>
      <c r="E133" s="994"/>
      <c r="F133" s="994"/>
      <c r="G133" s="994"/>
      <c r="H133" s="994"/>
      <c r="I133" s="994"/>
      <c r="J133" s="994"/>
      <c r="K133" s="994"/>
      <c r="L133" s="994"/>
      <c r="M133" s="994"/>
      <c r="N133" s="994"/>
      <c r="O133" s="994"/>
      <c r="P133" s="994"/>
      <c r="Q133" s="994"/>
      <c r="R133" s="994"/>
      <c r="S133" s="994"/>
      <c r="T133" s="994"/>
      <c r="U133" s="994"/>
      <c r="V133" s="994"/>
      <c r="W133" s="994"/>
      <c r="X133" s="994"/>
      <c r="Y133" s="994"/>
      <c r="Z133" s="994"/>
      <c r="AA133" s="994"/>
      <c r="AB133" s="995"/>
      <c r="AC133" s="315">
        <v>1645</v>
      </c>
      <c r="AD133" s="356"/>
      <c r="AE133" s="365" t="s">
        <v>24</v>
      </c>
    </row>
    <row r="134" spans="1:31" ht="23" customHeight="1" x14ac:dyDescent="0.2">
      <c r="A134" s="328">
        <v>101</v>
      </c>
      <c r="B134" s="903" t="s">
        <v>329</v>
      </c>
      <c r="C134" s="994"/>
      <c r="D134" s="994"/>
      <c r="E134" s="994"/>
      <c r="F134" s="994"/>
      <c r="G134" s="994"/>
      <c r="H134" s="994"/>
      <c r="I134" s="994"/>
      <c r="J134" s="994"/>
      <c r="K134" s="994"/>
      <c r="L134" s="994"/>
      <c r="M134" s="906"/>
      <c r="N134" s="906"/>
      <c r="O134" s="906"/>
      <c r="P134" s="906"/>
      <c r="Q134" s="906"/>
      <c r="R134" s="906"/>
      <c r="S134" s="906"/>
      <c r="T134" s="906"/>
      <c r="U134" s="906"/>
      <c r="V134" s="906"/>
      <c r="W134" s="906"/>
      <c r="X134" s="906"/>
      <c r="Y134" s="906"/>
      <c r="Z134" s="906"/>
      <c r="AA134" s="906"/>
      <c r="AB134" s="907"/>
      <c r="AC134" s="315">
        <v>181</v>
      </c>
      <c r="AD134" s="356"/>
      <c r="AE134" s="365" t="s">
        <v>24</v>
      </c>
    </row>
    <row r="135" spans="1:31" ht="23" customHeight="1" x14ac:dyDescent="0.2">
      <c r="A135" s="328">
        <v>102</v>
      </c>
      <c r="B135" s="903" t="s">
        <v>330</v>
      </c>
      <c r="C135" s="994"/>
      <c r="D135" s="994"/>
      <c r="E135" s="994"/>
      <c r="F135" s="994"/>
      <c r="G135" s="994"/>
      <c r="H135" s="994"/>
      <c r="I135" s="994"/>
      <c r="J135" s="994"/>
      <c r="K135" s="994"/>
      <c r="L135" s="994"/>
      <c r="M135" s="906"/>
      <c r="N135" s="906"/>
      <c r="O135" s="906"/>
      <c r="P135" s="906"/>
      <c r="Q135" s="906"/>
      <c r="R135" s="906"/>
      <c r="S135" s="906"/>
      <c r="T135" s="906"/>
      <c r="U135" s="906"/>
      <c r="V135" s="906"/>
      <c r="W135" s="906"/>
      <c r="X135" s="906"/>
      <c r="Y135" s="906"/>
      <c r="Z135" s="906"/>
      <c r="AA135" s="906"/>
      <c r="AB135" s="907"/>
      <c r="AC135" s="315">
        <v>881</v>
      </c>
      <c r="AD135" s="356"/>
      <c r="AE135" s="365" t="s">
        <v>24</v>
      </c>
    </row>
    <row r="136" spans="1:31" ht="23" customHeight="1" x14ac:dyDescent="0.2">
      <c r="A136" s="328">
        <v>103</v>
      </c>
      <c r="B136" s="903" t="s">
        <v>331</v>
      </c>
      <c r="C136" s="994"/>
      <c r="D136" s="994"/>
      <c r="E136" s="994"/>
      <c r="F136" s="994"/>
      <c r="G136" s="994"/>
      <c r="H136" s="994"/>
      <c r="I136" s="994"/>
      <c r="J136" s="994"/>
      <c r="K136" s="994"/>
      <c r="L136" s="994"/>
      <c r="M136" s="906"/>
      <c r="N136" s="906"/>
      <c r="O136" s="906"/>
      <c r="P136" s="906"/>
      <c r="Q136" s="906"/>
      <c r="R136" s="906"/>
      <c r="S136" s="906"/>
      <c r="T136" s="906"/>
      <c r="U136" s="906"/>
      <c r="V136" s="906"/>
      <c r="W136" s="906"/>
      <c r="X136" s="906"/>
      <c r="Y136" s="906"/>
      <c r="Z136" s="906"/>
      <c r="AA136" s="906"/>
      <c r="AB136" s="907"/>
      <c r="AC136" s="315">
        <v>1646</v>
      </c>
      <c r="AD136" s="356"/>
      <c r="AE136" s="365" t="s">
        <v>24</v>
      </c>
    </row>
    <row r="137" spans="1:31" ht="23" customHeight="1" x14ac:dyDescent="0.2">
      <c r="A137" s="328">
        <v>104</v>
      </c>
      <c r="B137" s="903" t="s">
        <v>332</v>
      </c>
      <c r="C137" s="994"/>
      <c r="D137" s="994"/>
      <c r="E137" s="994"/>
      <c r="F137" s="994"/>
      <c r="G137" s="994"/>
      <c r="H137" s="994"/>
      <c r="I137" s="994"/>
      <c r="J137" s="994"/>
      <c r="K137" s="994"/>
      <c r="L137" s="994"/>
      <c r="M137" s="906"/>
      <c r="N137" s="906"/>
      <c r="O137" s="906"/>
      <c r="P137" s="906"/>
      <c r="Q137" s="906"/>
      <c r="R137" s="906"/>
      <c r="S137" s="906"/>
      <c r="T137" s="906"/>
      <c r="U137" s="906"/>
      <c r="V137" s="906"/>
      <c r="W137" s="906"/>
      <c r="X137" s="906"/>
      <c r="Y137" s="906"/>
      <c r="Z137" s="906"/>
      <c r="AA137" s="906"/>
      <c r="AB137" s="907"/>
      <c r="AC137" s="315">
        <v>1647</v>
      </c>
      <c r="AD137" s="356"/>
      <c r="AE137" s="365" t="s">
        <v>24</v>
      </c>
    </row>
    <row r="138" spans="1:31" ht="23" customHeight="1" x14ac:dyDescent="0.2">
      <c r="A138" s="328">
        <v>105</v>
      </c>
      <c r="B138" s="903" t="s">
        <v>333</v>
      </c>
      <c r="C138" s="994"/>
      <c r="D138" s="994"/>
      <c r="E138" s="994"/>
      <c r="F138" s="994"/>
      <c r="G138" s="994"/>
      <c r="H138" s="994"/>
      <c r="I138" s="994"/>
      <c r="J138" s="994"/>
      <c r="K138" s="994"/>
      <c r="L138" s="994"/>
      <c r="M138" s="906"/>
      <c r="N138" s="906"/>
      <c r="O138" s="906"/>
      <c r="P138" s="906"/>
      <c r="Q138" s="906"/>
      <c r="R138" s="906"/>
      <c r="S138" s="906"/>
      <c r="T138" s="906"/>
      <c r="U138" s="906"/>
      <c r="V138" s="906"/>
      <c r="W138" s="906"/>
      <c r="X138" s="906"/>
      <c r="Y138" s="906"/>
      <c r="Z138" s="906"/>
      <c r="AA138" s="906"/>
      <c r="AB138" s="907"/>
      <c r="AC138" s="315">
        <v>1910</v>
      </c>
      <c r="AD138" s="356"/>
      <c r="AE138" s="365" t="s">
        <v>24</v>
      </c>
    </row>
    <row r="139" spans="1:31" ht="23" customHeight="1" thickBot="1" x14ac:dyDescent="0.25">
      <c r="A139" s="344">
        <v>106</v>
      </c>
      <c r="B139" s="1043" t="s">
        <v>334</v>
      </c>
      <c r="C139" s="1044"/>
      <c r="D139" s="1044"/>
      <c r="E139" s="1044"/>
      <c r="F139" s="1044"/>
      <c r="G139" s="1044"/>
      <c r="H139" s="1044"/>
      <c r="I139" s="1044"/>
      <c r="J139" s="1044"/>
      <c r="K139" s="1044"/>
      <c r="L139" s="1044"/>
      <c r="M139" s="1045"/>
      <c r="N139" s="1045"/>
      <c r="O139" s="1045"/>
      <c r="P139" s="1045"/>
      <c r="Q139" s="1045"/>
      <c r="R139" s="1045"/>
      <c r="S139" s="1045"/>
      <c r="T139" s="1045"/>
      <c r="U139" s="1045"/>
      <c r="V139" s="1045"/>
      <c r="W139" s="1045"/>
      <c r="X139" s="1045"/>
      <c r="Y139" s="1045"/>
      <c r="Z139" s="1045"/>
      <c r="AA139" s="1045"/>
      <c r="AB139" s="1046"/>
      <c r="AC139" s="345">
        <v>1915</v>
      </c>
      <c r="AD139" s="359"/>
      <c r="AE139" s="366" t="s">
        <v>24</v>
      </c>
    </row>
    <row r="140" spans="1:31" ht="23" customHeight="1" thickTop="1" thickBot="1" x14ac:dyDescent="0.25">
      <c r="A140" s="961" t="s">
        <v>335</v>
      </c>
      <c r="B140" s="962"/>
      <c r="C140" s="962"/>
      <c r="D140" s="962"/>
      <c r="E140" s="962"/>
      <c r="F140" s="962"/>
      <c r="G140" s="962"/>
      <c r="H140" s="962"/>
      <c r="I140" s="962"/>
      <c r="J140" s="962"/>
      <c r="K140" s="962"/>
      <c r="L140" s="962"/>
      <c r="M140" s="962"/>
      <c r="N140" s="962"/>
      <c r="O140" s="962"/>
      <c r="P140" s="962"/>
      <c r="Q140" s="962"/>
      <c r="R140" s="962"/>
      <c r="S140" s="962"/>
      <c r="T140" s="962"/>
      <c r="U140" s="962"/>
      <c r="V140" s="962"/>
      <c r="W140" s="962"/>
      <c r="X140" s="962"/>
      <c r="Y140" s="962"/>
      <c r="Z140" s="962"/>
      <c r="AA140" s="962"/>
      <c r="AB140" s="962"/>
      <c r="AC140" s="962"/>
      <c r="AD140" s="962"/>
      <c r="AE140" s="963"/>
    </row>
    <row r="141" spans="1:31" ht="23" customHeight="1" thickTop="1" x14ac:dyDescent="0.2">
      <c r="A141" s="333">
        <v>107</v>
      </c>
      <c r="B141" s="979" t="s">
        <v>336</v>
      </c>
      <c r="C141" s="1079"/>
      <c r="D141" s="1079"/>
      <c r="E141" s="1079"/>
      <c r="F141" s="1079"/>
      <c r="G141" s="1079"/>
      <c r="H141" s="1079"/>
      <c r="I141" s="1079"/>
      <c r="J141" s="1079"/>
      <c r="K141" s="1079"/>
      <c r="L141" s="1079"/>
      <c r="M141" s="1079"/>
      <c r="N141" s="1079"/>
      <c r="O141" s="1079"/>
      <c r="P141" s="1079"/>
      <c r="Q141" s="1079"/>
      <c r="R141" s="1079"/>
      <c r="S141" s="1079"/>
      <c r="T141" s="1079"/>
      <c r="U141" s="1079"/>
      <c r="V141" s="1079"/>
      <c r="W141" s="1079"/>
      <c r="X141" s="1079"/>
      <c r="Y141" s="1079"/>
      <c r="Z141" s="1079"/>
      <c r="AA141" s="1079"/>
      <c r="AB141" s="1080"/>
      <c r="AC141" s="334">
        <v>900</v>
      </c>
      <c r="AD141" s="367"/>
      <c r="AE141" s="368" t="s">
        <v>8</v>
      </c>
    </row>
    <row r="142" spans="1:31" ht="23" customHeight="1" x14ac:dyDescent="0.2">
      <c r="A142" s="305">
        <v>108</v>
      </c>
      <c r="B142" s="874" t="s">
        <v>337</v>
      </c>
      <c r="C142" s="875"/>
      <c r="D142" s="875"/>
      <c r="E142" s="875"/>
      <c r="F142" s="875"/>
      <c r="G142" s="875"/>
      <c r="H142" s="875"/>
      <c r="I142" s="875"/>
      <c r="J142" s="875"/>
      <c r="K142" s="875"/>
      <c r="L142" s="875"/>
      <c r="M142" s="875"/>
      <c r="N142" s="875"/>
      <c r="O142" s="875"/>
      <c r="P142" s="875"/>
      <c r="Q142" s="875"/>
      <c r="R142" s="875"/>
      <c r="S142" s="875"/>
      <c r="T142" s="875"/>
      <c r="U142" s="875"/>
      <c r="V142" s="875"/>
      <c r="W142" s="875"/>
      <c r="X142" s="875"/>
      <c r="Y142" s="875"/>
      <c r="Z142" s="875"/>
      <c r="AA142" s="875"/>
      <c r="AB142" s="922"/>
      <c r="AC142" s="308">
        <v>1796</v>
      </c>
      <c r="AD142" s="330"/>
      <c r="AE142" s="310" t="s">
        <v>8</v>
      </c>
    </row>
    <row r="143" spans="1:31" ht="23" customHeight="1" thickBot="1" x14ac:dyDescent="0.25">
      <c r="A143" s="323">
        <v>109</v>
      </c>
      <c r="B143" s="913" t="s">
        <v>338</v>
      </c>
      <c r="C143" s="914"/>
      <c r="D143" s="914"/>
      <c r="E143" s="914"/>
      <c r="F143" s="914"/>
      <c r="G143" s="914"/>
      <c r="H143" s="914"/>
      <c r="I143" s="914"/>
      <c r="J143" s="914"/>
      <c r="K143" s="914"/>
      <c r="L143" s="914"/>
      <c r="M143" s="914"/>
      <c r="N143" s="914"/>
      <c r="O143" s="914"/>
      <c r="P143" s="914"/>
      <c r="Q143" s="914"/>
      <c r="R143" s="914"/>
      <c r="S143" s="914"/>
      <c r="T143" s="914"/>
      <c r="U143" s="914"/>
      <c r="V143" s="914"/>
      <c r="W143" s="914"/>
      <c r="X143" s="914"/>
      <c r="Y143" s="914"/>
      <c r="Z143" s="914"/>
      <c r="AA143" s="914"/>
      <c r="AB143" s="915"/>
      <c r="AC143" s="324">
        <v>1827</v>
      </c>
      <c r="AD143" s="331"/>
      <c r="AE143" s="332" t="s">
        <v>8</v>
      </c>
    </row>
    <row r="144" spans="1:31" ht="23" customHeight="1" thickTop="1" thickBot="1" x14ac:dyDescent="0.25">
      <c r="A144" s="392">
        <v>110</v>
      </c>
      <c r="B144" s="1068" t="s">
        <v>339</v>
      </c>
      <c r="C144" s="1069"/>
      <c r="D144" s="1069"/>
      <c r="E144" s="1069"/>
      <c r="F144" s="1069"/>
      <c r="G144" s="1069"/>
      <c r="H144" s="1069"/>
      <c r="I144" s="1069"/>
      <c r="J144" s="1069"/>
      <c r="K144" s="1069"/>
      <c r="L144" s="1069"/>
      <c r="M144" s="1069"/>
      <c r="N144" s="1069"/>
      <c r="O144" s="1069"/>
      <c r="P144" s="1069"/>
      <c r="Q144" s="1069"/>
      <c r="R144" s="1069"/>
      <c r="S144" s="1069"/>
      <c r="T144" s="1069"/>
      <c r="U144" s="1069"/>
      <c r="V144" s="1069"/>
      <c r="W144" s="1069"/>
      <c r="X144" s="1069"/>
      <c r="Y144" s="1069"/>
      <c r="Z144" s="1069"/>
      <c r="AA144" s="1069"/>
      <c r="AB144" s="1070"/>
      <c r="AC144" s="393">
        <v>305</v>
      </c>
      <c r="AD144" s="405">
        <f>AD77+AD113+AD130</f>
        <v>-1287370.1125320001</v>
      </c>
      <c r="AE144" s="395" t="s">
        <v>21</v>
      </c>
    </row>
    <row r="145" spans="1:31" ht="23" customHeight="1" thickTop="1" thickBot="1" x14ac:dyDescent="0.25">
      <c r="A145" s="369"/>
      <c r="B145" s="370"/>
      <c r="C145" s="370"/>
      <c r="D145" s="370"/>
      <c r="E145" s="370"/>
      <c r="F145" s="370"/>
      <c r="G145" s="370"/>
      <c r="H145" s="370"/>
      <c r="I145" s="370"/>
      <c r="J145" s="370"/>
      <c r="K145" s="370"/>
      <c r="L145" s="370"/>
      <c r="M145" s="370"/>
      <c r="N145" s="370"/>
      <c r="O145" s="370"/>
      <c r="P145" s="370"/>
      <c r="Q145" s="370"/>
      <c r="R145" s="370"/>
      <c r="S145" s="370"/>
      <c r="T145" s="370"/>
      <c r="U145" s="370"/>
      <c r="V145" s="370"/>
      <c r="W145" s="370"/>
      <c r="X145" s="370"/>
      <c r="Y145" s="370"/>
      <c r="Z145" s="370"/>
      <c r="AA145" s="370"/>
      <c r="AB145" s="370"/>
      <c r="AC145" s="370"/>
      <c r="AD145" s="370"/>
      <c r="AE145" s="371"/>
    </row>
    <row r="146" spans="1:31" ht="23" customHeight="1" thickTop="1" x14ac:dyDescent="0.2">
      <c r="A146" s="1071"/>
      <c r="B146" s="1072"/>
      <c r="C146" s="1072"/>
      <c r="D146" s="1072"/>
      <c r="E146" s="1072"/>
      <c r="F146" s="1072"/>
      <c r="G146" s="1072"/>
      <c r="H146" s="1072"/>
      <c r="I146" s="1072"/>
      <c r="J146" s="1072"/>
      <c r="K146" s="1072"/>
      <c r="L146" s="1072"/>
      <c r="M146" s="1073"/>
      <c r="N146" s="372"/>
      <c r="O146" s="1074" t="s">
        <v>340</v>
      </c>
      <c r="P146" s="1075"/>
      <c r="Q146" s="1075"/>
      <c r="R146" s="1075"/>
      <c r="S146" s="1075"/>
      <c r="T146" s="1075"/>
      <c r="U146" s="1075"/>
      <c r="V146" s="1076"/>
      <c r="W146" s="1077" t="s">
        <v>341</v>
      </c>
      <c r="X146" s="1075"/>
      <c r="Y146" s="1075"/>
      <c r="Z146" s="1075"/>
      <c r="AA146" s="1075"/>
      <c r="AB146" s="1076"/>
      <c r="AC146" s="1077" t="s">
        <v>342</v>
      </c>
      <c r="AD146" s="1075"/>
      <c r="AE146" s="1078"/>
    </row>
    <row r="147" spans="1:31" ht="23" customHeight="1" thickBot="1" x14ac:dyDescent="0.25">
      <c r="A147" s="373"/>
      <c r="B147" s="374"/>
      <c r="C147" s="374"/>
      <c r="D147" s="374"/>
      <c r="E147" s="374"/>
      <c r="F147" s="374"/>
      <c r="G147" s="374"/>
      <c r="H147" s="374"/>
      <c r="I147" s="1095"/>
      <c r="J147" s="1095"/>
      <c r="K147" s="1095"/>
      <c r="L147" s="1095"/>
      <c r="M147" s="375"/>
      <c r="N147" s="372"/>
      <c r="O147" s="376" t="s">
        <v>343</v>
      </c>
      <c r="P147" s="1096"/>
      <c r="Q147" s="1097"/>
      <c r="R147" s="1097"/>
      <c r="S147" s="1097"/>
      <c r="T147" s="1097"/>
      <c r="U147" s="1097"/>
      <c r="V147" s="1098"/>
      <c r="W147" s="377" t="s">
        <v>344</v>
      </c>
      <c r="X147" s="1099"/>
      <c r="Y147" s="1099"/>
      <c r="Z147" s="1099"/>
      <c r="AA147" s="1099"/>
      <c r="AB147" s="1099"/>
      <c r="AC147" s="377" t="s">
        <v>345</v>
      </c>
      <c r="AD147" s="1100"/>
      <c r="AE147" s="1101"/>
    </row>
    <row r="148" spans="1:31" ht="23" customHeight="1" thickTop="1" thickBot="1" x14ac:dyDescent="0.25">
      <c r="A148" s="369"/>
      <c r="B148" s="370"/>
      <c r="C148" s="370"/>
      <c r="D148" s="370"/>
      <c r="E148" s="370"/>
      <c r="F148" s="370"/>
      <c r="G148" s="370"/>
      <c r="H148" s="370"/>
      <c r="I148" s="370"/>
      <c r="J148" s="370"/>
      <c r="K148" s="370"/>
      <c r="L148" s="370"/>
      <c r="M148" s="370"/>
      <c r="N148" s="370"/>
      <c r="O148" s="370"/>
      <c r="P148" s="370"/>
      <c r="Q148" s="370"/>
      <c r="R148" s="370"/>
      <c r="S148" s="370"/>
      <c r="T148" s="370"/>
      <c r="U148" s="370"/>
      <c r="V148" s="370"/>
      <c r="W148" s="370"/>
      <c r="X148" s="370"/>
      <c r="Y148" s="370"/>
      <c r="Z148" s="370"/>
      <c r="AA148" s="370"/>
      <c r="AB148" s="370"/>
      <c r="AC148" s="370"/>
      <c r="AD148" s="370"/>
      <c r="AE148" s="371"/>
    </row>
    <row r="149" spans="1:31" ht="23" customHeight="1" thickTop="1" x14ac:dyDescent="0.2">
      <c r="A149" s="1102" t="s">
        <v>346</v>
      </c>
      <c r="B149" s="1103"/>
      <c r="C149" s="1103"/>
      <c r="D149" s="1103"/>
      <c r="E149" s="1103"/>
      <c r="F149" s="1103"/>
      <c r="G149" s="1103"/>
      <c r="H149" s="1103"/>
      <c r="I149" s="1103"/>
      <c r="J149" s="1103"/>
      <c r="K149" s="1103"/>
      <c r="L149" s="1103"/>
      <c r="M149" s="378">
        <v>85</v>
      </c>
      <c r="N149" s="1104">
        <f>AD144</f>
        <v>-1287370.1125320001</v>
      </c>
      <c r="O149" s="1104"/>
      <c r="P149" s="1104"/>
      <c r="Q149" s="1104"/>
      <c r="R149" s="379" t="s">
        <v>8</v>
      </c>
      <c r="S149" s="1105" t="s">
        <v>347</v>
      </c>
      <c r="T149" s="1106"/>
      <c r="U149" s="1106"/>
      <c r="V149" s="1106"/>
      <c r="W149" s="361">
        <v>114</v>
      </c>
      <c r="X149" s="1109" t="s">
        <v>348</v>
      </c>
      <c r="Y149" s="1109"/>
      <c r="Z149" s="1109"/>
      <c r="AA149" s="1109"/>
      <c r="AB149" s="1109"/>
      <c r="AC149" s="378">
        <v>90</v>
      </c>
      <c r="AD149" s="380"/>
      <c r="AE149" s="381" t="s">
        <v>8</v>
      </c>
    </row>
    <row r="150" spans="1:31" ht="23" customHeight="1" thickBot="1" x14ac:dyDescent="0.25">
      <c r="A150" s="1110" t="s">
        <v>349</v>
      </c>
      <c r="B150" s="1111"/>
      <c r="C150" s="1111"/>
      <c r="D150" s="1111"/>
      <c r="E150" s="1111"/>
      <c r="F150" s="1111"/>
      <c r="G150" s="1111"/>
      <c r="H150" s="1111"/>
      <c r="I150" s="1111"/>
      <c r="J150" s="1111"/>
      <c r="K150" s="1111"/>
      <c r="L150" s="1112"/>
      <c r="M150" s="382">
        <v>86</v>
      </c>
      <c r="N150" s="1113"/>
      <c r="O150" s="1113"/>
      <c r="P150" s="1113"/>
      <c r="Q150" s="1113"/>
      <c r="R150" s="365" t="s">
        <v>24</v>
      </c>
      <c r="S150" s="1107"/>
      <c r="T150" s="1108"/>
      <c r="U150" s="1108"/>
      <c r="V150" s="1108"/>
      <c r="W150" s="384">
        <v>115</v>
      </c>
      <c r="X150" s="1081" t="s">
        <v>350</v>
      </c>
      <c r="Y150" s="1082"/>
      <c r="Z150" s="1082"/>
      <c r="AA150" s="1083"/>
      <c r="AB150" s="385">
        <v>0</v>
      </c>
      <c r="AC150" s="386">
        <v>39</v>
      </c>
      <c r="AD150" s="387"/>
      <c r="AE150" s="388" t="s">
        <v>8</v>
      </c>
    </row>
    <row r="151" spans="1:31" ht="23" customHeight="1" thickTop="1" thickBot="1" x14ac:dyDescent="0.25">
      <c r="A151" s="1084"/>
      <c r="B151" s="1085"/>
      <c r="C151" s="1085"/>
      <c r="D151" s="1085"/>
      <c r="E151" s="1085"/>
      <c r="F151" s="1085"/>
      <c r="G151" s="1085"/>
      <c r="H151" s="1085"/>
      <c r="I151" s="1085"/>
      <c r="J151" s="1085"/>
      <c r="K151" s="1085"/>
      <c r="L151" s="1085"/>
      <c r="M151" s="1085"/>
      <c r="N151" s="1085"/>
      <c r="O151" s="1085"/>
      <c r="P151" s="1085"/>
      <c r="Q151" s="1085"/>
      <c r="R151" s="1086"/>
      <c r="S151" s="1107"/>
      <c r="T151" s="1108"/>
      <c r="U151" s="1108"/>
      <c r="V151" s="1108"/>
      <c r="W151" s="392">
        <v>116</v>
      </c>
      <c r="X151" s="1087" t="s">
        <v>351</v>
      </c>
      <c r="Y151" s="1087"/>
      <c r="Z151" s="1087"/>
      <c r="AA151" s="1087"/>
      <c r="AB151" s="1087"/>
      <c r="AC151" s="406">
        <v>91</v>
      </c>
      <c r="AD151" s="408"/>
      <c r="AE151" s="395" t="s">
        <v>21</v>
      </c>
    </row>
    <row r="152" spans="1:31" ht="23" customHeight="1" thickTop="1" thickBot="1" x14ac:dyDescent="0.25">
      <c r="A152" s="1088" t="s">
        <v>352</v>
      </c>
      <c r="B152" s="1089"/>
      <c r="C152" s="1089"/>
      <c r="D152" s="1089"/>
      <c r="E152" s="1089"/>
      <c r="F152" s="1089"/>
      <c r="G152" s="1089"/>
      <c r="H152" s="1089"/>
      <c r="I152" s="1089"/>
      <c r="J152" s="1089"/>
      <c r="K152" s="1089"/>
      <c r="L152" s="1089"/>
      <c r="M152" s="406">
        <v>87</v>
      </c>
      <c r="N152" s="1090">
        <f>N149</f>
        <v>-1287370.1125320001</v>
      </c>
      <c r="O152" s="1090"/>
      <c r="P152" s="1090"/>
      <c r="Q152" s="1090"/>
      <c r="R152" s="407" t="s">
        <v>21</v>
      </c>
      <c r="S152" s="1091" t="s">
        <v>353</v>
      </c>
      <c r="T152" s="1092"/>
      <c r="U152" s="1092"/>
      <c r="V152" s="1092"/>
      <c r="W152" s="1093"/>
      <c r="X152" s="1093"/>
      <c r="Y152" s="1093"/>
      <c r="Z152" s="1093"/>
      <c r="AA152" s="1093"/>
      <c r="AB152" s="1093"/>
      <c r="AC152" s="1093"/>
      <c r="AD152" s="1093"/>
      <c r="AE152" s="1094"/>
    </row>
    <row r="153" spans="1:31" ht="23" customHeight="1" thickTop="1" x14ac:dyDescent="0.2">
      <c r="A153" s="1126"/>
      <c r="B153" s="1127"/>
      <c r="C153" s="1127"/>
      <c r="D153" s="1127"/>
      <c r="E153" s="1127"/>
      <c r="F153" s="1127"/>
      <c r="G153" s="1127"/>
      <c r="H153" s="1127"/>
      <c r="I153" s="1127"/>
      <c r="J153" s="1127"/>
      <c r="K153" s="1127"/>
      <c r="L153" s="1127"/>
      <c r="M153" s="1127"/>
      <c r="N153" s="1127"/>
      <c r="O153" s="1127"/>
      <c r="P153" s="1127"/>
      <c r="Q153" s="1127"/>
      <c r="R153" s="1128"/>
      <c r="S153" s="1107" t="s">
        <v>354</v>
      </c>
      <c r="T153" s="1108"/>
      <c r="U153" s="1108"/>
      <c r="V153" s="1108"/>
      <c r="W153" s="361">
        <v>117</v>
      </c>
      <c r="X153" s="1131" t="s">
        <v>355</v>
      </c>
      <c r="Y153" s="1131"/>
      <c r="Z153" s="1131"/>
      <c r="AA153" s="1131"/>
      <c r="AB153" s="1131"/>
      <c r="AC153" s="378">
        <v>92</v>
      </c>
      <c r="AD153" s="380"/>
      <c r="AE153" s="381" t="s">
        <v>8</v>
      </c>
    </row>
    <row r="154" spans="1:31" ht="23" customHeight="1" thickBot="1" x14ac:dyDescent="0.25">
      <c r="A154" s="1132" t="s">
        <v>356</v>
      </c>
      <c r="B154" s="994"/>
      <c r="C154" s="994"/>
      <c r="D154" s="994"/>
      <c r="E154" s="994"/>
      <c r="F154" s="994"/>
      <c r="G154" s="994"/>
      <c r="H154" s="994"/>
      <c r="I154" s="994"/>
      <c r="J154" s="994"/>
      <c r="K154" s="994"/>
      <c r="L154" s="995"/>
      <c r="M154" s="382">
        <v>306</v>
      </c>
      <c r="N154" s="1133"/>
      <c r="O154" s="1134"/>
      <c r="P154" s="1134"/>
      <c r="Q154" s="1134"/>
      <c r="R154" s="1135"/>
      <c r="S154" s="1107"/>
      <c r="T154" s="1108"/>
      <c r="U154" s="1108"/>
      <c r="V154" s="1108"/>
      <c r="W154" s="384">
        <v>118</v>
      </c>
      <c r="X154" s="1136" t="s">
        <v>357</v>
      </c>
      <c r="Y154" s="1136"/>
      <c r="Z154" s="1136"/>
      <c r="AA154" s="1136"/>
      <c r="AB154" s="1136"/>
      <c r="AC154" s="386">
        <v>93</v>
      </c>
      <c r="AD154" s="387"/>
      <c r="AE154" s="388" t="s">
        <v>8</v>
      </c>
    </row>
    <row r="155" spans="1:31" ht="23" customHeight="1" thickTop="1" thickBot="1" x14ac:dyDescent="0.25">
      <c r="A155" s="1137"/>
      <c r="B155" s="1138"/>
      <c r="C155" s="1138"/>
      <c r="D155" s="1138"/>
      <c r="E155" s="1138"/>
      <c r="F155" s="1138"/>
      <c r="G155" s="1138"/>
      <c r="H155" s="1138"/>
      <c r="I155" s="1138"/>
      <c r="J155" s="1138"/>
      <c r="K155" s="1138"/>
      <c r="L155" s="1138"/>
      <c r="M155" s="1138"/>
      <c r="N155" s="1138"/>
      <c r="O155" s="1138"/>
      <c r="P155" s="1138"/>
      <c r="Q155" s="1138"/>
      <c r="R155" s="1139"/>
      <c r="S155" s="1129"/>
      <c r="T155" s="1130"/>
      <c r="U155" s="1130"/>
      <c r="V155" s="1130"/>
      <c r="W155" s="392">
        <v>119</v>
      </c>
      <c r="X155" s="1140" t="s">
        <v>358</v>
      </c>
      <c r="Y155" s="1141"/>
      <c r="Z155" s="1141"/>
      <c r="AA155" s="1141"/>
      <c r="AB155" s="1142"/>
      <c r="AC155" s="406">
        <v>94</v>
      </c>
      <c r="AD155" s="408"/>
      <c r="AE155" s="395" t="s">
        <v>21</v>
      </c>
    </row>
    <row r="156" spans="1:31" ht="23" customHeight="1" thickTop="1" x14ac:dyDescent="0.2">
      <c r="A156" s="1114" t="s">
        <v>359</v>
      </c>
      <c r="B156" s="1115"/>
      <c r="C156" s="1115"/>
      <c r="D156" s="1115"/>
      <c r="E156" s="1115"/>
      <c r="F156" s="1115"/>
      <c r="G156" s="1115"/>
      <c r="H156" s="1115"/>
      <c r="I156" s="1115"/>
      <c r="J156" s="1115"/>
      <c r="K156" s="1115"/>
      <c r="L156" s="1115"/>
      <c r="M156" s="389"/>
      <c r="N156" s="1118" t="s">
        <v>360</v>
      </c>
      <c r="O156" s="1119"/>
      <c r="P156" s="1119"/>
      <c r="Q156" s="1119"/>
      <c r="R156" s="1120"/>
      <c r="S156" s="370"/>
      <c r="T156" s="1121" t="s">
        <v>361</v>
      </c>
      <c r="U156" s="1121"/>
      <c r="V156" s="1121"/>
      <c r="W156" s="1121"/>
      <c r="X156" s="1121"/>
      <c r="Y156" s="1121"/>
      <c r="Z156" s="1121"/>
      <c r="AA156" s="1121"/>
      <c r="AB156" s="1121"/>
      <c r="AC156" s="1121"/>
      <c r="AD156" s="1121"/>
      <c r="AE156" s="371"/>
    </row>
    <row r="157" spans="1:31" ht="23" customHeight="1" x14ac:dyDescent="0.2">
      <c r="A157" s="1114"/>
      <c r="B157" s="1115"/>
      <c r="C157" s="1115"/>
      <c r="D157" s="1115"/>
      <c r="E157" s="1115"/>
      <c r="F157" s="1115"/>
      <c r="G157" s="1115"/>
      <c r="H157" s="1115"/>
      <c r="I157" s="1115"/>
      <c r="J157" s="1115"/>
      <c r="K157" s="1115"/>
      <c r="L157" s="1115"/>
      <c r="M157" s="389"/>
      <c r="N157" s="1118" t="s">
        <v>362</v>
      </c>
      <c r="O157" s="1119"/>
      <c r="P157" s="1119"/>
      <c r="Q157" s="1119"/>
      <c r="R157" s="1120"/>
      <c r="S157" s="370"/>
      <c r="T157" s="1122"/>
      <c r="U157" s="1122"/>
      <c r="V157" s="1122"/>
      <c r="W157" s="1122"/>
      <c r="X157" s="1122"/>
      <c r="Y157" s="1122"/>
      <c r="Z157" s="1122"/>
      <c r="AA157" s="1122"/>
      <c r="AB157" s="1122"/>
      <c r="AC157" s="1122"/>
      <c r="AD157" s="1122"/>
      <c r="AE157" s="371"/>
    </row>
    <row r="158" spans="1:31" ht="23" customHeight="1" thickBot="1" x14ac:dyDescent="0.25">
      <c r="A158" s="1116"/>
      <c r="B158" s="1117"/>
      <c r="C158" s="1117"/>
      <c r="D158" s="1117"/>
      <c r="E158" s="1117"/>
      <c r="F158" s="1117"/>
      <c r="G158" s="1117"/>
      <c r="H158" s="1117"/>
      <c r="I158" s="1117"/>
      <c r="J158" s="1117"/>
      <c r="K158" s="1117"/>
      <c r="L158" s="1117"/>
      <c r="M158" s="390"/>
      <c r="N158" s="1123" t="s">
        <v>363</v>
      </c>
      <c r="O158" s="1124"/>
      <c r="P158" s="1124"/>
      <c r="Q158" s="1124"/>
      <c r="R158" s="1125"/>
      <c r="S158" s="370"/>
      <c r="T158" s="391" t="s">
        <v>364</v>
      </c>
      <c r="U158" s="372"/>
      <c r="V158" s="372"/>
      <c r="W158" s="372"/>
      <c r="X158" s="372"/>
      <c r="Y158" s="372"/>
      <c r="Z158" s="372"/>
      <c r="AA158" s="372"/>
      <c r="AB158" s="372"/>
      <c r="AC158" s="372"/>
      <c r="AD158" s="372"/>
      <c r="AE158" s="371"/>
    </row>
    <row r="159" spans="1:31" ht="23" customHeight="1" thickTop="1" x14ac:dyDescent="0.2"/>
  </sheetData>
  <mergeCells count="337">
    <mergeCell ref="A156:L158"/>
    <mergeCell ref="N156:R156"/>
    <mergeCell ref="T156:AD157"/>
    <mergeCell ref="N157:R157"/>
    <mergeCell ref="N158:R158"/>
    <mergeCell ref="A153:R153"/>
    <mergeCell ref="S153:V155"/>
    <mergeCell ref="X153:AB153"/>
    <mergeCell ref="A154:L154"/>
    <mergeCell ref="N154:R154"/>
    <mergeCell ref="X154:AB154"/>
    <mergeCell ref="A155:R155"/>
    <mergeCell ref="X155:AB155"/>
    <mergeCell ref="X150:AA150"/>
    <mergeCell ref="A151:R151"/>
    <mergeCell ref="X151:AB151"/>
    <mergeCell ref="A152:L152"/>
    <mergeCell ref="N152:Q152"/>
    <mergeCell ref="S152:AE152"/>
    <mergeCell ref="I147:L147"/>
    <mergeCell ref="P147:V147"/>
    <mergeCell ref="X147:AB147"/>
    <mergeCell ref="AD147:AE147"/>
    <mergeCell ref="A149:L149"/>
    <mergeCell ref="N149:Q149"/>
    <mergeCell ref="S149:V151"/>
    <mergeCell ref="X149:AB149"/>
    <mergeCell ref="A150:L150"/>
    <mergeCell ref="N150:Q150"/>
    <mergeCell ref="B143:AB143"/>
    <mergeCell ref="B144:AB144"/>
    <mergeCell ref="A146:M146"/>
    <mergeCell ref="O146:V146"/>
    <mergeCell ref="W146:AB146"/>
    <mergeCell ref="AC146:AE146"/>
    <mergeCell ref="B137:AB137"/>
    <mergeCell ref="B138:AB138"/>
    <mergeCell ref="B139:AB139"/>
    <mergeCell ref="A140:AE140"/>
    <mergeCell ref="B141:AB141"/>
    <mergeCell ref="B142:AB142"/>
    <mergeCell ref="B131:AB131"/>
    <mergeCell ref="B132:AB132"/>
    <mergeCell ref="B133:AB133"/>
    <mergeCell ref="B134:AB134"/>
    <mergeCell ref="B135:AB135"/>
    <mergeCell ref="B136:AB136"/>
    <mergeCell ref="B129:L129"/>
    <mergeCell ref="N129:R129"/>
    <mergeCell ref="S129:V129"/>
    <mergeCell ref="X129:AB129"/>
    <mergeCell ref="B130:L130"/>
    <mergeCell ref="N130:R130"/>
    <mergeCell ref="S130:V130"/>
    <mergeCell ref="X130:AB130"/>
    <mergeCell ref="B123:AB123"/>
    <mergeCell ref="B124:AB124"/>
    <mergeCell ref="B125:AB125"/>
    <mergeCell ref="B126:AB126"/>
    <mergeCell ref="B127:AB127"/>
    <mergeCell ref="B128:AB128"/>
    <mergeCell ref="B117:AB117"/>
    <mergeCell ref="B118:AB118"/>
    <mergeCell ref="B119:AB119"/>
    <mergeCell ref="B120:AB120"/>
    <mergeCell ref="B121:AB121"/>
    <mergeCell ref="B122:AB122"/>
    <mergeCell ref="B110:AB110"/>
    <mergeCell ref="A111:AE111"/>
    <mergeCell ref="B112:Q112"/>
    <mergeCell ref="S112:V112"/>
    <mergeCell ref="X112:AB112"/>
    <mergeCell ref="A113:A117"/>
    <mergeCell ref="B113:AB113"/>
    <mergeCell ref="B114:AB114"/>
    <mergeCell ref="B115:AB115"/>
    <mergeCell ref="B116:AB116"/>
    <mergeCell ref="B104:AB104"/>
    <mergeCell ref="B105:AB105"/>
    <mergeCell ref="B106:AB106"/>
    <mergeCell ref="B107:AB107"/>
    <mergeCell ref="B108:AB108"/>
    <mergeCell ref="B109:AB109"/>
    <mergeCell ref="B100:Q100"/>
    <mergeCell ref="S100:V100"/>
    <mergeCell ref="X100:AB100"/>
    <mergeCell ref="B101:AB101"/>
    <mergeCell ref="B102:AB102"/>
    <mergeCell ref="B103:AB103"/>
    <mergeCell ref="B98:Q98"/>
    <mergeCell ref="S98:V98"/>
    <mergeCell ref="X98:AB98"/>
    <mergeCell ref="B99:Q99"/>
    <mergeCell ref="S99:V99"/>
    <mergeCell ref="X99:AB99"/>
    <mergeCell ref="B96:Q96"/>
    <mergeCell ref="S96:V96"/>
    <mergeCell ref="X96:AB96"/>
    <mergeCell ref="B97:Q97"/>
    <mergeCell ref="S97:V97"/>
    <mergeCell ref="X97:AB97"/>
    <mergeCell ref="B94:Q94"/>
    <mergeCell ref="S94:V94"/>
    <mergeCell ref="X94:AB94"/>
    <mergeCell ref="B95:Q95"/>
    <mergeCell ref="S95:V95"/>
    <mergeCell ref="X95:AB95"/>
    <mergeCell ref="B92:Q92"/>
    <mergeCell ref="S92:V92"/>
    <mergeCell ref="X92:AB92"/>
    <mergeCell ref="B93:Q93"/>
    <mergeCell ref="S93:V93"/>
    <mergeCell ref="X93:AB93"/>
    <mergeCell ref="B89:AB89"/>
    <mergeCell ref="B90:Q90"/>
    <mergeCell ref="S90:V90"/>
    <mergeCell ref="X90:AB90"/>
    <mergeCell ref="B91:Q91"/>
    <mergeCell ref="S91:V91"/>
    <mergeCell ref="X91:AB91"/>
    <mergeCell ref="B87:Q87"/>
    <mergeCell ref="S87:V87"/>
    <mergeCell ref="X87:AB87"/>
    <mergeCell ref="B88:Q88"/>
    <mergeCell ref="S88:V88"/>
    <mergeCell ref="X88:AB88"/>
    <mergeCell ref="B80:Q80"/>
    <mergeCell ref="S80:V80"/>
    <mergeCell ref="X80:AB80"/>
    <mergeCell ref="A81:A86"/>
    <mergeCell ref="B81:Q81"/>
    <mergeCell ref="S81:V81"/>
    <mergeCell ref="X81:AB81"/>
    <mergeCell ref="B82:Q82"/>
    <mergeCell ref="S82:V82"/>
    <mergeCell ref="X82:AB82"/>
    <mergeCell ref="B85:Q85"/>
    <mergeCell ref="S85:V85"/>
    <mergeCell ref="X85:AB85"/>
    <mergeCell ref="B86:Q86"/>
    <mergeCell ref="S86:V86"/>
    <mergeCell ref="X86:AB86"/>
    <mergeCell ref="B83:Q83"/>
    <mergeCell ref="S83:V83"/>
    <mergeCell ref="X83:AB83"/>
    <mergeCell ref="B84:Q84"/>
    <mergeCell ref="S84:V84"/>
    <mergeCell ref="X84:AB84"/>
    <mergeCell ref="B78:Q78"/>
    <mergeCell ref="S78:V78"/>
    <mergeCell ref="X78:AB78"/>
    <mergeCell ref="B79:Q79"/>
    <mergeCell ref="S79:V79"/>
    <mergeCell ref="X79:AB79"/>
    <mergeCell ref="A75:AE75"/>
    <mergeCell ref="B76:Q76"/>
    <mergeCell ref="S76:V76"/>
    <mergeCell ref="X76:AB76"/>
    <mergeCell ref="B77:Q77"/>
    <mergeCell ref="S77:V77"/>
    <mergeCell ref="X77:AB77"/>
    <mergeCell ref="B72:V72"/>
    <mergeCell ref="X72:AB72"/>
    <mergeCell ref="B73:V73"/>
    <mergeCell ref="X73:AB73"/>
    <mergeCell ref="B74:V74"/>
    <mergeCell ref="X74:AB74"/>
    <mergeCell ref="B69:V69"/>
    <mergeCell ref="X69:AB69"/>
    <mergeCell ref="B70:V70"/>
    <mergeCell ref="X70:AB70"/>
    <mergeCell ref="B71:V71"/>
    <mergeCell ref="X71:AB71"/>
    <mergeCell ref="B66:V66"/>
    <mergeCell ref="X66:AB66"/>
    <mergeCell ref="B67:V67"/>
    <mergeCell ref="X67:AB67"/>
    <mergeCell ref="B68:V68"/>
    <mergeCell ref="X68:AB68"/>
    <mergeCell ref="B63:V63"/>
    <mergeCell ref="X63:AB63"/>
    <mergeCell ref="B64:V64"/>
    <mergeCell ref="X64:AB64"/>
    <mergeCell ref="B65:V65"/>
    <mergeCell ref="X65:AB65"/>
    <mergeCell ref="B60:V60"/>
    <mergeCell ref="X60:AB60"/>
    <mergeCell ref="B61:V61"/>
    <mergeCell ref="X61:AB61"/>
    <mergeCell ref="B62:V62"/>
    <mergeCell ref="X62:AB62"/>
    <mergeCell ref="B57:V57"/>
    <mergeCell ref="X57:AB57"/>
    <mergeCell ref="B58:V58"/>
    <mergeCell ref="X58:AB58"/>
    <mergeCell ref="B59:V59"/>
    <mergeCell ref="X59:AB59"/>
    <mergeCell ref="B54:V54"/>
    <mergeCell ref="X54:AB54"/>
    <mergeCell ref="B55:V55"/>
    <mergeCell ref="X55:AB55"/>
    <mergeCell ref="B56:V56"/>
    <mergeCell ref="X56:AB56"/>
    <mergeCell ref="B50:V50"/>
    <mergeCell ref="X50:AB50"/>
    <mergeCell ref="B51:V51"/>
    <mergeCell ref="X51:AB51"/>
    <mergeCell ref="A52:AC52"/>
    <mergeCell ref="B53:V53"/>
    <mergeCell ref="X53:AB53"/>
    <mergeCell ref="B47:V47"/>
    <mergeCell ref="X47:AB47"/>
    <mergeCell ref="B48:V48"/>
    <mergeCell ref="X48:AB48"/>
    <mergeCell ref="B49:V49"/>
    <mergeCell ref="X49:AB49"/>
    <mergeCell ref="B42:AB42"/>
    <mergeCell ref="A43:AE43"/>
    <mergeCell ref="B44:AB44"/>
    <mergeCell ref="A45:AC45"/>
    <mergeCell ref="B46:V46"/>
    <mergeCell ref="X46:AB46"/>
    <mergeCell ref="B39:AB39"/>
    <mergeCell ref="B40:J40"/>
    <mergeCell ref="L40:P40"/>
    <mergeCell ref="Q40:V40"/>
    <mergeCell ref="X40:AB40"/>
    <mergeCell ref="B41:AB41"/>
    <mergeCell ref="A33:AE33"/>
    <mergeCell ref="B34:AB34"/>
    <mergeCell ref="B35:AB35"/>
    <mergeCell ref="B36:AB36"/>
    <mergeCell ref="B37:AB37"/>
    <mergeCell ref="B38:AB38"/>
    <mergeCell ref="B31:J31"/>
    <mergeCell ref="L31:P31"/>
    <mergeCell ref="Q31:V31"/>
    <mergeCell ref="X31:AB31"/>
    <mergeCell ref="B32:J32"/>
    <mergeCell ref="L32:P32"/>
    <mergeCell ref="Q32:V32"/>
    <mergeCell ref="X32:AB32"/>
    <mergeCell ref="B28:V28"/>
    <mergeCell ref="X28:Y28"/>
    <mergeCell ref="AA28:AB28"/>
    <mergeCell ref="B29:Y29"/>
    <mergeCell ref="AA29:AB29"/>
    <mergeCell ref="B30:Y30"/>
    <mergeCell ref="AA30:AB30"/>
    <mergeCell ref="A23:A27"/>
    <mergeCell ref="B23:P23"/>
    <mergeCell ref="R23:S23"/>
    <mergeCell ref="U23:V23"/>
    <mergeCell ref="X23:Y23"/>
    <mergeCell ref="AA23:AB23"/>
    <mergeCell ref="B24:P24"/>
    <mergeCell ref="R24:S24"/>
    <mergeCell ref="U24:V24"/>
    <mergeCell ref="X24:Y24"/>
    <mergeCell ref="B26:AB26"/>
    <mergeCell ref="B27:P27"/>
    <mergeCell ref="R27:S27"/>
    <mergeCell ref="U27:V27"/>
    <mergeCell ref="X27:Y27"/>
    <mergeCell ref="AA27:AB27"/>
    <mergeCell ref="AA24:AB24"/>
    <mergeCell ref="B25:P25"/>
    <mergeCell ref="R25:S25"/>
    <mergeCell ref="U25:V25"/>
    <mergeCell ref="X25:Y25"/>
    <mergeCell ref="AA25:AB25"/>
    <mergeCell ref="B18:P18"/>
    <mergeCell ref="Q18:V18"/>
    <mergeCell ref="W18:AB18"/>
    <mergeCell ref="A19:A22"/>
    <mergeCell ref="B19:Y19"/>
    <mergeCell ref="AA19:AB19"/>
    <mergeCell ref="B20:Y20"/>
    <mergeCell ref="B21:Y21"/>
    <mergeCell ref="B22:AB22"/>
    <mergeCell ref="B16:P16"/>
    <mergeCell ref="R16:S16"/>
    <mergeCell ref="U16:V16"/>
    <mergeCell ref="X16:Y16"/>
    <mergeCell ref="AA16:AB16"/>
    <mergeCell ref="B17:P17"/>
    <mergeCell ref="R17:S17"/>
    <mergeCell ref="U17:V17"/>
    <mergeCell ref="X17:Y17"/>
    <mergeCell ref="AA17:AB17"/>
    <mergeCell ref="B8:P8"/>
    <mergeCell ref="Q8:V8"/>
    <mergeCell ref="W8:Y8"/>
    <mergeCell ref="AA8:AB8"/>
    <mergeCell ref="A9:A15"/>
    <mergeCell ref="B9:P9"/>
    <mergeCell ref="R9:S9"/>
    <mergeCell ref="U9:V9"/>
    <mergeCell ref="X9:Y9"/>
    <mergeCell ref="AA9:AB9"/>
    <mergeCell ref="B13:P13"/>
    <mergeCell ref="R13:S13"/>
    <mergeCell ref="U13:V13"/>
    <mergeCell ref="X13:Y13"/>
    <mergeCell ref="B14:Y14"/>
    <mergeCell ref="B15:V15"/>
    <mergeCell ref="X15:Y15"/>
    <mergeCell ref="B10:Y10"/>
    <mergeCell ref="B11:V11"/>
    <mergeCell ref="X11:Y11"/>
    <mergeCell ref="B12:P12"/>
    <mergeCell ref="R12:S12"/>
    <mergeCell ref="U12:V12"/>
    <mergeCell ref="X12:Y12"/>
    <mergeCell ref="B6:P6"/>
    <mergeCell ref="R6:S6"/>
    <mergeCell ref="U6:V6"/>
    <mergeCell ref="X6:Y6"/>
    <mergeCell ref="AA6:AB6"/>
    <mergeCell ref="B7:P7"/>
    <mergeCell ref="Q7:V7"/>
    <mergeCell ref="W7:AB7"/>
    <mergeCell ref="A4:AE4"/>
    <mergeCell ref="B5:P5"/>
    <mergeCell ref="R5:S5"/>
    <mergeCell ref="U5:V5"/>
    <mergeCell ref="X5:Y5"/>
    <mergeCell ref="AA5:AB5"/>
    <mergeCell ref="A1:P3"/>
    <mergeCell ref="Q1:AB1"/>
    <mergeCell ref="AC1:AE3"/>
    <mergeCell ref="Q2:V2"/>
    <mergeCell ref="W2:AB2"/>
    <mergeCell ref="Q3:S3"/>
    <mergeCell ref="T3:V3"/>
    <mergeCell ref="W3:Y3"/>
    <mergeCell ref="Z3:AB3"/>
  </mergeCells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59C4-EDF3-7743-AE48-FEDD82FF2808}">
  <sheetPr>
    <tabColor theme="4"/>
  </sheetPr>
  <dimension ref="A1:S97"/>
  <sheetViews>
    <sheetView topLeftCell="A45" workbookViewId="0">
      <selection activeCell="C62" sqref="C62"/>
    </sheetView>
  </sheetViews>
  <sheetFormatPr baseColWidth="10" defaultRowHeight="15" customHeight="1" x14ac:dyDescent="0.2"/>
  <cols>
    <col min="1" max="1" width="77.33203125" style="2" customWidth="1"/>
    <col min="2" max="2" width="11.5" style="487"/>
    <col min="3" max="3" width="36.83203125" style="2" customWidth="1"/>
    <col min="4" max="4" width="13.5" style="159" customWidth="1"/>
    <col min="5" max="5" width="8" style="2" customWidth="1"/>
    <col min="6" max="6" width="30.83203125" style="2" customWidth="1"/>
    <col min="7" max="7" width="9.1640625" style="2" customWidth="1"/>
    <col min="8" max="8" width="30.83203125" style="2" customWidth="1"/>
    <col min="9" max="9" width="8.1640625" style="557" customWidth="1"/>
    <col min="10" max="10" width="10.83203125" style="2" customWidth="1"/>
    <col min="11" max="11" width="8.33203125" style="557" customWidth="1"/>
    <col min="12" max="12" width="10.83203125" style="2"/>
    <col min="13" max="13" width="8.5" style="2" customWidth="1"/>
    <col min="14" max="14" width="10.83203125" style="2"/>
    <col min="15" max="15" width="11.5" style="2"/>
    <col min="16" max="16" width="30.83203125" style="2" customWidth="1"/>
    <col min="17" max="17" width="11.5" style="2"/>
    <col min="18" max="19" width="10.83203125" style="2"/>
  </cols>
  <sheetData>
    <row r="1" spans="1:4" ht="15" customHeight="1" thickBot="1" x14ac:dyDescent="0.25">
      <c r="A1" s="1149" t="s">
        <v>365</v>
      </c>
      <c r="B1" s="1155"/>
      <c r="C1" s="1155"/>
      <c r="D1" s="1156"/>
    </row>
    <row r="2" spans="1:4" ht="15" customHeight="1" thickBot="1" x14ac:dyDescent="0.25">
      <c r="A2" s="594"/>
      <c r="B2" s="594"/>
      <c r="C2" s="594"/>
      <c r="D2" s="594"/>
    </row>
    <row r="3" spans="1:4" ht="15" customHeight="1" thickTop="1" x14ac:dyDescent="0.2">
      <c r="A3" s="1143" t="s">
        <v>366</v>
      </c>
      <c r="B3" s="1157"/>
      <c r="C3" s="1157"/>
      <c r="D3" s="1158"/>
    </row>
    <row r="4" spans="1:4" ht="15" customHeight="1" thickBot="1" x14ac:dyDescent="0.25">
      <c r="A4" s="1159"/>
      <c r="B4" s="1160"/>
      <c r="C4" s="1160"/>
      <c r="D4" s="1161"/>
    </row>
    <row r="5" spans="1:4" ht="15" customHeight="1" thickBot="1" x14ac:dyDescent="0.25">
      <c r="A5" s="595"/>
      <c r="B5" s="596"/>
      <c r="C5" s="597" t="s">
        <v>6</v>
      </c>
      <c r="D5" s="598"/>
    </row>
    <row r="6" spans="1:4" ht="15" customHeight="1" x14ac:dyDescent="0.2">
      <c r="A6" s="599" t="s">
        <v>7</v>
      </c>
      <c r="B6" s="600">
        <v>1400</v>
      </c>
      <c r="C6" s="601">
        <v>61884895</v>
      </c>
      <c r="D6" s="602" t="s">
        <v>8</v>
      </c>
    </row>
    <row r="7" spans="1:4" ht="15" customHeight="1" x14ac:dyDescent="0.2">
      <c r="A7" s="603" t="s">
        <v>10</v>
      </c>
      <c r="B7" s="604">
        <v>1817</v>
      </c>
      <c r="C7" s="605"/>
      <c r="D7" s="606" t="s">
        <v>8</v>
      </c>
    </row>
    <row r="8" spans="1:4" ht="15" customHeight="1" x14ac:dyDescent="0.2">
      <c r="A8" s="607" t="s">
        <v>12</v>
      </c>
      <c r="B8" s="604">
        <v>1401</v>
      </c>
      <c r="C8" s="605"/>
      <c r="D8" s="606" t="s">
        <v>8</v>
      </c>
    </row>
    <row r="9" spans="1:4" ht="15" customHeight="1" x14ac:dyDescent="0.2">
      <c r="A9" s="607" t="s">
        <v>13</v>
      </c>
      <c r="B9" s="604">
        <v>1402</v>
      </c>
      <c r="C9" s="605"/>
      <c r="D9" s="606" t="s">
        <v>8</v>
      </c>
    </row>
    <row r="10" spans="1:4" ht="15" customHeight="1" x14ac:dyDescent="0.2">
      <c r="A10" s="603" t="s">
        <v>14</v>
      </c>
      <c r="B10" s="604">
        <v>1403</v>
      </c>
      <c r="C10" s="605"/>
      <c r="D10" s="606" t="s">
        <v>8</v>
      </c>
    </row>
    <row r="11" spans="1:4" ht="15" customHeight="1" x14ac:dyDescent="0.2">
      <c r="A11" s="603" t="s">
        <v>15</v>
      </c>
      <c r="B11" s="604">
        <v>1587</v>
      </c>
      <c r="C11" s="605"/>
      <c r="D11" s="606" t="s">
        <v>8</v>
      </c>
    </row>
    <row r="12" spans="1:4" ht="15" customHeight="1" x14ac:dyDescent="0.2">
      <c r="A12" s="607" t="s">
        <v>16</v>
      </c>
      <c r="B12" s="604">
        <v>1588</v>
      </c>
      <c r="C12" s="605">
        <v>21545</v>
      </c>
      <c r="D12" s="606" t="s">
        <v>8</v>
      </c>
    </row>
    <row r="13" spans="1:4" ht="15" customHeight="1" x14ac:dyDescent="0.2">
      <c r="A13" s="603" t="s">
        <v>17</v>
      </c>
      <c r="B13" s="604">
        <v>1404</v>
      </c>
      <c r="C13" s="605"/>
      <c r="D13" s="606" t="s">
        <v>8</v>
      </c>
    </row>
    <row r="14" spans="1:4" ht="15" customHeight="1" thickBot="1" x14ac:dyDescent="0.25">
      <c r="A14" s="608" t="s">
        <v>19</v>
      </c>
      <c r="B14" s="609">
        <v>1405</v>
      </c>
      <c r="C14" s="610"/>
      <c r="D14" s="611" t="s">
        <v>8</v>
      </c>
    </row>
    <row r="15" spans="1:4" ht="15" customHeight="1" thickBot="1" x14ac:dyDescent="0.25">
      <c r="A15" s="612" t="s">
        <v>20</v>
      </c>
      <c r="B15" s="613">
        <v>1410</v>
      </c>
      <c r="C15" s="614">
        <f>SUM(C6:C14)</f>
        <v>61906440</v>
      </c>
      <c r="D15" s="615" t="s">
        <v>21</v>
      </c>
    </row>
    <row r="16" spans="1:4" ht="15" customHeight="1" x14ac:dyDescent="0.2">
      <c r="A16" s="631" t="s">
        <v>23</v>
      </c>
      <c r="B16" s="632">
        <v>1406</v>
      </c>
      <c r="C16" s="633"/>
      <c r="D16" s="680" t="s">
        <v>24</v>
      </c>
    </row>
    <row r="17" spans="1:4" ht="15" customHeight="1" x14ac:dyDescent="0.2">
      <c r="A17" s="603" t="s">
        <v>25</v>
      </c>
      <c r="B17" s="620">
        <v>1407</v>
      </c>
      <c r="C17" s="621"/>
      <c r="D17" s="622" t="s">
        <v>24</v>
      </c>
    </row>
    <row r="18" spans="1:4" ht="15" customHeight="1" thickBot="1" x14ac:dyDescent="0.25">
      <c r="A18" s="681" t="s">
        <v>27</v>
      </c>
      <c r="B18" s="682">
        <v>1408</v>
      </c>
      <c r="C18" s="683"/>
      <c r="D18" s="684" t="s">
        <v>24</v>
      </c>
    </row>
    <row r="19" spans="1:4" ht="15" customHeight="1" x14ac:dyDescent="0.2">
      <c r="A19" s="616" t="s">
        <v>28</v>
      </c>
      <c r="B19" s="617">
        <v>1409</v>
      </c>
      <c r="C19" s="618">
        <v>29576246</v>
      </c>
      <c r="D19" s="619" t="s">
        <v>24</v>
      </c>
    </row>
    <row r="20" spans="1:4" ht="15" customHeight="1" x14ac:dyDescent="0.2">
      <c r="A20" s="603" t="s">
        <v>29</v>
      </c>
      <c r="B20" s="620">
        <v>1818</v>
      </c>
      <c r="C20" s="621"/>
      <c r="D20" s="622" t="s">
        <v>24</v>
      </c>
    </row>
    <row r="21" spans="1:4" ht="15" customHeight="1" x14ac:dyDescent="0.2">
      <c r="A21" s="603" t="s">
        <v>30</v>
      </c>
      <c r="B21" s="620">
        <v>1429</v>
      </c>
      <c r="C21" s="621"/>
      <c r="D21" s="622" t="s">
        <v>24</v>
      </c>
    </row>
    <row r="22" spans="1:4" ht="15" customHeight="1" x14ac:dyDescent="0.2">
      <c r="A22" s="603" t="s">
        <v>31</v>
      </c>
      <c r="B22" s="620">
        <v>1411</v>
      </c>
      <c r="C22" s="621">
        <f>18003489-425100</f>
        <v>17578389</v>
      </c>
      <c r="D22" s="622" t="s">
        <v>24</v>
      </c>
    </row>
    <row r="23" spans="1:4" ht="15" customHeight="1" x14ac:dyDescent="0.2">
      <c r="A23" s="603" t="s">
        <v>33</v>
      </c>
      <c r="B23" s="620">
        <v>1412</v>
      </c>
      <c r="C23" s="621">
        <f>208694-3884</f>
        <v>204810</v>
      </c>
      <c r="D23" s="622" t="s">
        <v>24</v>
      </c>
    </row>
    <row r="24" spans="1:4" ht="15" customHeight="1" x14ac:dyDescent="0.2">
      <c r="A24" s="603" t="s">
        <v>35</v>
      </c>
      <c r="B24" s="620">
        <v>1413</v>
      </c>
      <c r="C24" s="621"/>
      <c r="D24" s="622" t="s">
        <v>24</v>
      </c>
    </row>
    <row r="25" spans="1:4" ht="15" customHeight="1" x14ac:dyDescent="0.2">
      <c r="A25" s="603" t="s">
        <v>36</v>
      </c>
      <c r="B25" s="620">
        <v>1415</v>
      </c>
      <c r="C25" s="621"/>
      <c r="D25" s="622" t="s">
        <v>24</v>
      </c>
    </row>
    <row r="26" spans="1:4" ht="15" customHeight="1" x14ac:dyDescent="0.2">
      <c r="A26" s="603" t="s">
        <v>37</v>
      </c>
      <c r="B26" s="620">
        <v>1416</v>
      </c>
      <c r="C26" s="621"/>
      <c r="D26" s="622" t="s">
        <v>24</v>
      </c>
    </row>
    <row r="27" spans="1:4" ht="15" customHeight="1" x14ac:dyDescent="0.2">
      <c r="A27" s="603" t="s">
        <v>38</v>
      </c>
      <c r="B27" s="620">
        <v>1417</v>
      </c>
      <c r="C27" s="621"/>
      <c r="D27" s="622" t="s">
        <v>24</v>
      </c>
    </row>
    <row r="28" spans="1:4" ht="15" customHeight="1" x14ac:dyDescent="0.2">
      <c r="A28" s="603" t="s">
        <v>39</v>
      </c>
      <c r="B28" s="620">
        <v>1418</v>
      </c>
      <c r="C28" s="621"/>
      <c r="D28" s="622" t="s">
        <v>24</v>
      </c>
    </row>
    <row r="29" spans="1:4" ht="15" customHeight="1" x14ac:dyDescent="0.2">
      <c r="A29" s="603" t="s">
        <v>40</v>
      </c>
      <c r="B29" s="620">
        <v>1419</v>
      </c>
      <c r="C29" s="621"/>
      <c r="D29" s="622" t="s">
        <v>24</v>
      </c>
    </row>
    <row r="30" spans="1:4" ht="15" customHeight="1" x14ac:dyDescent="0.2">
      <c r="A30" s="603" t="s">
        <v>41</v>
      </c>
      <c r="B30" s="620">
        <v>1420</v>
      </c>
      <c r="C30" s="621"/>
      <c r="D30" s="622" t="s">
        <v>24</v>
      </c>
    </row>
    <row r="31" spans="1:4" ht="15" customHeight="1" x14ac:dyDescent="0.2">
      <c r="A31" s="603" t="s">
        <v>43</v>
      </c>
      <c r="B31" s="620">
        <v>1421</v>
      </c>
      <c r="C31" s="621"/>
      <c r="D31" s="622" t="s">
        <v>24</v>
      </c>
    </row>
    <row r="32" spans="1:4" ht="15" customHeight="1" x14ac:dyDescent="0.2">
      <c r="A32" s="603" t="s">
        <v>44</v>
      </c>
      <c r="B32" s="620">
        <v>1422</v>
      </c>
      <c r="C32" s="621">
        <v>351602</v>
      </c>
      <c r="D32" s="622" t="s">
        <v>24</v>
      </c>
    </row>
    <row r="33" spans="1:4" ht="15" customHeight="1" x14ac:dyDescent="0.2">
      <c r="A33" s="603" t="s">
        <v>46</v>
      </c>
      <c r="B33" s="620">
        <v>1423</v>
      </c>
      <c r="C33" s="621"/>
      <c r="D33" s="622" t="s">
        <v>24</v>
      </c>
    </row>
    <row r="34" spans="1:4" ht="15" customHeight="1" x14ac:dyDescent="0.2">
      <c r="A34" s="603" t="s">
        <v>48</v>
      </c>
      <c r="B34" s="620">
        <v>1424</v>
      </c>
      <c r="C34" s="621">
        <v>367226</v>
      </c>
      <c r="D34" s="622" t="s">
        <v>24</v>
      </c>
    </row>
    <row r="35" spans="1:4" ht="15" customHeight="1" x14ac:dyDescent="0.2">
      <c r="A35" s="616" t="s">
        <v>50</v>
      </c>
      <c r="B35" s="617">
        <v>1425</v>
      </c>
      <c r="C35" s="621"/>
      <c r="D35" s="619" t="s">
        <v>24</v>
      </c>
    </row>
    <row r="36" spans="1:4" ht="15" customHeight="1" x14ac:dyDescent="0.2">
      <c r="A36" s="616" t="s">
        <v>51</v>
      </c>
      <c r="B36" s="617">
        <v>1426</v>
      </c>
      <c r="C36" s="621"/>
      <c r="D36" s="619" t="s">
        <v>24</v>
      </c>
    </row>
    <row r="37" spans="1:4" ht="15" customHeight="1" x14ac:dyDescent="0.2">
      <c r="A37" s="616" t="s">
        <v>53</v>
      </c>
      <c r="B37" s="617">
        <v>1427</v>
      </c>
      <c r="C37" s="618"/>
      <c r="D37" s="619" t="s">
        <v>24</v>
      </c>
    </row>
    <row r="38" spans="1:4" ht="15" customHeight="1" thickBot="1" x14ac:dyDescent="0.25">
      <c r="A38" s="608" t="s">
        <v>55</v>
      </c>
      <c r="B38" s="623">
        <v>1428</v>
      </c>
      <c r="C38" s="624"/>
      <c r="D38" s="625" t="s">
        <v>24</v>
      </c>
    </row>
    <row r="39" spans="1:4" ht="15" customHeight="1" thickBot="1" x14ac:dyDescent="0.25">
      <c r="A39" s="612" t="s">
        <v>56</v>
      </c>
      <c r="B39" s="613">
        <v>1430</v>
      </c>
      <c r="C39" s="626">
        <f>SUM(C16:C38)</f>
        <v>48078273</v>
      </c>
      <c r="D39" s="615" t="s">
        <v>21</v>
      </c>
    </row>
    <row r="40" spans="1:4" ht="15" customHeight="1" thickBot="1" x14ac:dyDescent="0.25">
      <c r="A40" s="627" t="s">
        <v>57</v>
      </c>
      <c r="B40" s="628">
        <v>1431</v>
      </c>
      <c r="C40" s="626">
        <f>C32</f>
        <v>351602</v>
      </c>
      <c r="D40" s="629" t="s">
        <v>8</v>
      </c>
    </row>
    <row r="41" spans="1:4" ht="15" customHeight="1" thickBot="1" x14ac:dyDescent="0.25">
      <c r="A41" s="612" t="s">
        <v>59</v>
      </c>
      <c r="B41" s="613">
        <v>1729</v>
      </c>
      <c r="C41" s="630">
        <f>C15-C39+C40</f>
        <v>14179769</v>
      </c>
      <c r="D41" s="615" t="s">
        <v>21</v>
      </c>
    </row>
    <row r="42" spans="1:4" ht="15" customHeight="1" x14ac:dyDescent="0.2">
      <c r="A42" s="616" t="s">
        <v>61</v>
      </c>
      <c r="B42" s="617">
        <v>1432</v>
      </c>
      <c r="C42" s="618"/>
      <c r="D42" s="619" t="s">
        <v>24</v>
      </c>
    </row>
    <row r="43" spans="1:4" ht="15" customHeight="1" thickBot="1" x14ac:dyDescent="0.25">
      <c r="A43" s="608" t="s">
        <v>63</v>
      </c>
      <c r="B43" s="623">
        <v>1433</v>
      </c>
      <c r="C43" s="624"/>
      <c r="D43" s="625" t="s">
        <v>24</v>
      </c>
    </row>
    <row r="44" spans="1:4" ht="15" customHeight="1" thickBot="1" x14ac:dyDescent="0.25">
      <c r="A44" s="612" t="s">
        <v>64</v>
      </c>
      <c r="B44" s="613">
        <v>1440</v>
      </c>
      <c r="C44" s="614">
        <f>C41-C42-C43</f>
        <v>14179769</v>
      </c>
      <c r="D44" s="615" t="s">
        <v>21</v>
      </c>
    </row>
    <row r="45" spans="1:4" ht="15" customHeight="1" thickBot="1" x14ac:dyDescent="0.25">
      <c r="A45" s="1152" t="s">
        <v>65</v>
      </c>
      <c r="B45" s="1153"/>
      <c r="C45" s="1153"/>
      <c r="D45" s="1154"/>
    </row>
    <row r="46" spans="1:4" ht="15" customHeight="1" x14ac:dyDescent="0.2">
      <c r="A46" s="631" t="s">
        <v>66</v>
      </c>
      <c r="B46" s="632">
        <v>1434</v>
      </c>
      <c r="C46" s="633"/>
      <c r="D46" s="602" t="s">
        <v>8</v>
      </c>
    </row>
    <row r="47" spans="1:4" ht="15" customHeight="1" thickBot="1" x14ac:dyDescent="0.25">
      <c r="A47" s="608" t="s">
        <v>68</v>
      </c>
      <c r="B47" s="623">
        <v>1435</v>
      </c>
      <c r="C47" s="624"/>
      <c r="D47" s="611" t="s">
        <v>8</v>
      </c>
    </row>
    <row r="48" spans="1:4" ht="15" customHeight="1" thickBot="1" x14ac:dyDescent="0.25">
      <c r="A48" s="612" t="s">
        <v>69</v>
      </c>
      <c r="B48" s="613">
        <v>1450</v>
      </c>
      <c r="C48" s="614"/>
      <c r="D48" s="615" t="s">
        <v>21</v>
      </c>
    </row>
    <row r="49" spans="1:4" ht="15" customHeight="1" x14ac:dyDescent="0.2">
      <c r="A49" s="634"/>
      <c r="B49" s="634"/>
      <c r="C49" s="634"/>
      <c r="D49" s="634"/>
    </row>
    <row r="50" spans="1:4" ht="15" customHeight="1" x14ac:dyDescent="0.2">
      <c r="A50" s="634"/>
      <c r="B50" s="634"/>
      <c r="C50" s="634"/>
      <c r="D50" s="634"/>
    </row>
    <row r="51" spans="1:4" ht="15" customHeight="1" thickBot="1" x14ac:dyDescent="0.25">
      <c r="A51" s="634"/>
      <c r="B51" s="634"/>
      <c r="C51" s="634"/>
      <c r="D51" s="634"/>
    </row>
    <row r="52" spans="1:4" ht="15" customHeight="1" thickBot="1" x14ac:dyDescent="0.25">
      <c r="A52" s="1149" t="s">
        <v>365</v>
      </c>
      <c r="B52" s="1162"/>
      <c r="C52" s="1162"/>
      <c r="D52" s="1163"/>
    </row>
    <row r="53" spans="1:4" ht="15" customHeight="1" thickBot="1" x14ac:dyDescent="0.25">
      <c r="A53" s="594"/>
      <c r="B53" s="594"/>
      <c r="C53" s="594"/>
      <c r="D53" s="594"/>
    </row>
    <row r="54" spans="1:4" ht="15" customHeight="1" thickTop="1" x14ac:dyDescent="0.2">
      <c r="A54" s="1164" t="s">
        <v>367</v>
      </c>
      <c r="B54" s="1144"/>
      <c r="C54" s="1144"/>
      <c r="D54" s="1145"/>
    </row>
    <row r="55" spans="1:4" ht="15" customHeight="1" thickBot="1" x14ac:dyDescent="0.25">
      <c r="A55" s="1146"/>
      <c r="B55" s="1147"/>
      <c r="C55" s="1147"/>
      <c r="D55" s="1148"/>
    </row>
    <row r="56" spans="1:4" ht="15" customHeight="1" thickTop="1" x14ac:dyDescent="0.2">
      <c r="A56" s="635" t="s">
        <v>368</v>
      </c>
      <c r="B56" s="636">
        <v>1703</v>
      </c>
      <c r="C56" s="637">
        <f>C92</f>
        <v>10671325</v>
      </c>
      <c r="D56" s="638" t="s">
        <v>8</v>
      </c>
    </row>
    <row r="57" spans="1:4" ht="15" customHeight="1" x14ac:dyDescent="0.2">
      <c r="A57" s="639" t="s">
        <v>369</v>
      </c>
      <c r="B57" s="640">
        <v>1719</v>
      </c>
      <c r="C57" s="641"/>
      <c r="D57" s="642" t="s">
        <v>24</v>
      </c>
    </row>
    <row r="58" spans="1:4" ht="15" customHeight="1" x14ac:dyDescent="0.2">
      <c r="A58" s="643" t="s">
        <v>370</v>
      </c>
      <c r="B58" s="640">
        <v>1492</v>
      </c>
      <c r="C58" s="641"/>
      <c r="D58" s="644" t="s">
        <v>8</v>
      </c>
    </row>
    <row r="59" spans="1:4" ht="15" customHeight="1" thickBot="1" x14ac:dyDescent="0.25">
      <c r="A59" s="645" t="s">
        <v>371</v>
      </c>
      <c r="B59" s="646">
        <v>1704</v>
      </c>
      <c r="C59" s="647">
        <f>8337276</f>
        <v>8337276</v>
      </c>
      <c r="D59" s="648" t="s">
        <v>8</v>
      </c>
    </row>
    <row r="60" spans="1:4" ht="15" customHeight="1" thickTop="1" thickBot="1" x14ac:dyDescent="0.25">
      <c r="A60" s="649" t="s">
        <v>372</v>
      </c>
      <c r="B60" s="650">
        <v>1720</v>
      </c>
      <c r="C60" s="651"/>
      <c r="D60" s="652" t="s">
        <v>21</v>
      </c>
    </row>
    <row r="61" spans="1:4" ht="15" customHeight="1" thickTop="1" x14ac:dyDescent="0.2">
      <c r="A61" s="653" t="s">
        <v>373</v>
      </c>
      <c r="B61" s="636">
        <v>1493</v>
      </c>
      <c r="C61" s="637"/>
      <c r="D61" s="654" t="s">
        <v>24</v>
      </c>
    </row>
    <row r="62" spans="1:4" ht="15" customHeight="1" x14ac:dyDescent="0.2">
      <c r="A62" s="643" t="s">
        <v>374</v>
      </c>
      <c r="B62" s="640">
        <v>1494</v>
      </c>
      <c r="C62" s="641">
        <v>8493248</v>
      </c>
      <c r="D62" s="642" t="s">
        <v>24</v>
      </c>
    </row>
    <row r="63" spans="1:4" ht="15" customHeight="1" x14ac:dyDescent="0.2">
      <c r="A63" s="643" t="s">
        <v>375</v>
      </c>
      <c r="B63" s="640">
        <v>1725</v>
      </c>
      <c r="C63" s="641"/>
      <c r="D63" s="642" t="s">
        <v>24</v>
      </c>
    </row>
    <row r="64" spans="1:4" ht="15" customHeight="1" thickBot="1" x14ac:dyDescent="0.25">
      <c r="A64" s="655" t="s">
        <v>376</v>
      </c>
      <c r="B64" s="656">
        <v>1727</v>
      </c>
      <c r="C64" s="657"/>
      <c r="D64" s="658" t="s">
        <v>24</v>
      </c>
    </row>
    <row r="65" spans="1:19" ht="15" customHeight="1" thickTop="1" thickBot="1" x14ac:dyDescent="0.25">
      <c r="A65" s="659" t="s">
        <v>377</v>
      </c>
      <c r="B65" s="650">
        <v>1500</v>
      </c>
      <c r="C65" s="651">
        <f>C56+C59-C62</f>
        <v>10515353</v>
      </c>
      <c r="D65" s="652" t="s">
        <v>21</v>
      </c>
    </row>
    <row r="66" spans="1:19" ht="15" customHeight="1" thickTop="1" thickBot="1" x14ac:dyDescent="0.25">
      <c r="A66" s="634"/>
      <c r="B66" s="634"/>
      <c r="C66" s="634"/>
      <c r="D66" s="634"/>
    </row>
    <row r="67" spans="1:19" ht="15" customHeight="1" thickBot="1" x14ac:dyDescent="0.25">
      <c r="A67" s="1149" t="s">
        <v>365</v>
      </c>
      <c r="B67" s="1150"/>
      <c r="C67" s="1150"/>
      <c r="D67" s="1151"/>
    </row>
    <row r="68" spans="1:19" ht="15" customHeight="1" x14ac:dyDescent="0.2">
      <c r="A68" s="685"/>
      <c r="B68" s="686"/>
      <c r="C68" s="686"/>
      <c r="D68" s="686"/>
    </row>
    <row r="69" spans="1:19" ht="15" customHeight="1" thickBot="1" x14ac:dyDescent="0.25">
      <c r="A69" s="594"/>
      <c r="B69" s="594"/>
      <c r="C69" s="594"/>
      <c r="D69" s="594"/>
    </row>
    <row r="70" spans="1:19" ht="15" customHeight="1" thickTop="1" x14ac:dyDescent="0.2">
      <c r="A70" s="1143" t="s">
        <v>378</v>
      </c>
      <c r="B70" s="1144"/>
      <c r="C70" s="1144"/>
      <c r="D70" s="1145"/>
    </row>
    <row r="71" spans="1:19" ht="15" customHeight="1" thickBot="1" x14ac:dyDescent="0.25">
      <c r="A71" s="1146"/>
      <c r="B71" s="1147"/>
      <c r="C71" s="1147"/>
      <c r="D71" s="1148"/>
    </row>
    <row r="72" spans="1:19" ht="15" customHeight="1" thickTop="1" x14ac:dyDescent="0.2">
      <c r="A72" s="660" t="s">
        <v>379</v>
      </c>
      <c r="B72" s="661">
        <v>1445</v>
      </c>
      <c r="C72" s="662">
        <v>5180434</v>
      </c>
      <c r="D72" s="663" t="s">
        <v>8</v>
      </c>
    </row>
    <row r="73" spans="1:19" ht="15" customHeight="1" x14ac:dyDescent="0.2">
      <c r="A73" s="664" t="s">
        <v>380</v>
      </c>
      <c r="B73" s="640">
        <v>1446</v>
      </c>
      <c r="C73" s="665"/>
      <c r="D73" s="642" t="s">
        <v>24</v>
      </c>
    </row>
    <row r="74" spans="1:19" ht="15" customHeight="1" x14ac:dyDescent="0.2">
      <c r="A74" s="666" t="s">
        <v>381</v>
      </c>
      <c r="B74" s="640">
        <v>1374</v>
      </c>
      <c r="C74" s="665"/>
      <c r="D74" s="644" t="s">
        <v>8</v>
      </c>
    </row>
    <row r="75" spans="1:19" ht="15" customHeight="1" x14ac:dyDescent="0.2">
      <c r="A75" s="664" t="s">
        <v>382</v>
      </c>
      <c r="B75" s="640">
        <v>1375</v>
      </c>
      <c r="C75" s="665"/>
      <c r="D75" s="644" t="s">
        <v>8</v>
      </c>
      <c r="G75" s="557"/>
      <c r="I75" s="2"/>
      <c r="K75" s="2"/>
      <c r="P75"/>
      <c r="Q75"/>
      <c r="R75"/>
      <c r="S75"/>
    </row>
    <row r="76" spans="1:19" ht="15" customHeight="1" x14ac:dyDescent="0.2">
      <c r="A76" s="666" t="s">
        <v>383</v>
      </c>
      <c r="B76" s="640">
        <v>1376</v>
      </c>
      <c r="C76" s="665"/>
      <c r="D76" s="642" t="s">
        <v>24</v>
      </c>
      <c r="G76" s="557"/>
      <c r="I76" s="2"/>
      <c r="K76" s="2"/>
      <c r="P76"/>
      <c r="Q76"/>
      <c r="R76"/>
      <c r="S76"/>
    </row>
    <row r="77" spans="1:19" ht="15" customHeight="1" x14ac:dyDescent="0.2">
      <c r="A77" s="666" t="s">
        <v>384</v>
      </c>
      <c r="B77" s="640">
        <v>1705</v>
      </c>
      <c r="C77" s="665">
        <v>14179769</v>
      </c>
      <c r="D77" s="644" t="s">
        <v>8</v>
      </c>
      <c r="G77" s="557"/>
      <c r="I77" s="2"/>
      <c r="K77" s="2"/>
      <c r="P77"/>
      <c r="Q77"/>
      <c r="R77"/>
      <c r="S77"/>
    </row>
    <row r="78" spans="1:19" ht="15" customHeight="1" x14ac:dyDescent="0.2">
      <c r="A78" s="666" t="s">
        <v>69</v>
      </c>
      <c r="B78" s="640">
        <v>1706</v>
      </c>
      <c r="C78" s="665"/>
      <c r="D78" s="642" t="s">
        <v>24</v>
      </c>
      <c r="G78" s="557"/>
      <c r="I78" s="2"/>
      <c r="K78" s="2"/>
      <c r="P78"/>
      <c r="Q78"/>
      <c r="R78"/>
      <c r="S78"/>
    </row>
    <row r="79" spans="1:19" ht="15" customHeight="1" x14ac:dyDescent="0.2">
      <c r="A79" s="664" t="s">
        <v>51</v>
      </c>
      <c r="B79" s="640">
        <v>1707</v>
      </c>
      <c r="C79" s="665"/>
      <c r="D79" s="644" t="s">
        <v>8</v>
      </c>
      <c r="G79" s="557"/>
      <c r="I79" s="2"/>
      <c r="K79" s="2"/>
      <c r="P79"/>
      <c r="Q79"/>
      <c r="R79"/>
      <c r="S79"/>
    </row>
    <row r="80" spans="1:19" ht="15" customHeight="1" x14ac:dyDescent="0.2">
      <c r="A80" s="667" t="s">
        <v>385</v>
      </c>
      <c r="B80" s="640">
        <v>1377</v>
      </c>
      <c r="C80" s="665"/>
      <c r="D80" s="644" t="s">
        <v>8</v>
      </c>
      <c r="G80" s="557"/>
      <c r="I80" s="2"/>
      <c r="K80" s="2"/>
      <c r="P80"/>
      <c r="Q80"/>
      <c r="R80"/>
      <c r="S80"/>
    </row>
    <row r="81" spans="1:19" ht="15" customHeight="1" x14ac:dyDescent="0.2">
      <c r="A81" s="666" t="s">
        <v>386</v>
      </c>
      <c r="B81" s="640">
        <v>1378</v>
      </c>
      <c r="C81" s="665"/>
      <c r="D81" s="642" t="s">
        <v>24</v>
      </c>
      <c r="G81" s="557"/>
      <c r="I81" s="2"/>
      <c r="K81" s="2"/>
      <c r="P81"/>
      <c r="Q81"/>
      <c r="R81"/>
      <c r="S81"/>
    </row>
    <row r="82" spans="1:19" ht="15" customHeight="1" x14ac:dyDescent="0.2">
      <c r="A82" s="666" t="s">
        <v>387</v>
      </c>
      <c r="B82" s="640">
        <v>1726</v>
      </c>
      <c r="C82" s="665"/>
      <c r="D82" s="644" t="s">
        <v>8</v>
      </c>
      <c r="G82" s="557"/>
      <c r="I82" s="2"/>
      <c r="K82" s="2"/>
      <c r="P82"/>
      <c r="Q82"/>
      <c r="R82"/>
      <c r="S82"/>
    </row>
    <row r="83" spans="1:19" ht="15" customHeight="1" x14ac:dyDescent="0.2">
      <c r="A83" s="667" t="s">
        <v>388</v>
      </c>
      <c r="B83" s="640">
        <v>1591</v>
      </c>
      <c r="C83" s="665"/>
      <c r="D83" s="642" t="s">
        <v>24</v>
      </c>
      <c r="G83" s="557"/>
      <c r="I83" s="2"/>
      <c r="K83" s="2"/>
      <c r="P83"/>
      <c r="Q83"/>
      <c r="R83"/>
      <c r="S83"/>
    </row>
    <row r="84" spans="1:19" ht="15" customHeight="1" x14ac:dyDescent="0.2">
      <c r="A84" s="667" t="s">
        <v>389</v>
      </c>
      <c r="B84" s="640">
        <v>1479</v>
      </c>
      <c r="C84" s="665">
        <v>8337276</v>
      </c>
      <c r="D84" s="642" t="s">
        <v>24</v>
      </c>
      <c r="G84" s="557"/>
      <c r="I84" s="2"/>
      <c r="K84" s="2"/>
      <c r="P84"/>
      <c r="Q84"/>
      <c r="R84"/>
      <c r="S84"/>
    </row>
    <row r="85" spans="1:19" ht="15" customHeight="1" x14ac:dyDescent="0.2">
      <c r="A85" s="667" t="s">
        <v>390</v>
      </c>
      <c r="B85" s="640">
        <v>1708</v>
      </c>
      <c r="C85" s="665">
        <v>351602</v>
      </c>
      <c r="D85" s="642" t="s">
        <v>24</v>
      </c>
      <c r="G85" s="557"/>
      <c r="I85" s="2"/>
      <c r="K85" s="2"/>
      <c r="P85"/>
      <c r="Q85"/>
      <c r="R85"/>
      <c r="S85"/>
    </row>
    <row r="86" spans="1:19" ht="15" customHeight="1" x14ac:dyDescent="0.2">
      <c r="A86" s="667" t="s">
        <v>17</v>
      </c>
      <c r="B86" s="640">
        <v>1709</v>
      </c>
      <c r="C86" s="665"/>
      <c r="D86" s="642" t="s">
        <v>24</v>
      </c>
      <c r="G86" s="557"/>
      <c r="I86" s="2"/>
      <c r="K86" s="2"/>
      <c r="P86"/>
      <c r="Q86"/>
      <c r="R86"/>
      <c r="S86"/>
    </row>
    <row r="87" spans="1:19" ht="15" customHeight="1" x14ac:dyDescent="0.2">
      <c r="A87" s="666" t="s">
        <v>391</v>
      </c>
      <c r="B87" s="640">
        <v>1379</v>
      </c>
      <c r="C87" s="665"/>
      <c r="D87" s="642" t="s">
        <v>24</v>
      </c>
      <c r="G87" s="557"/>
      <c r="I87" s="2"/>
      <c r="K87" s="2"/>
      <c r="P87"/>
      <c r="Q87"/>
      <c r="R87"/>
      <c r="S87"/>
    </row>
    <row r="88" spans="1:19" ht="15" customHeight="1" x14ac:dyDescent="0.2">
      <c r="A88" s="664" t="s">
        <v>61</v>
      </c>
      <c r="B88" s="640">
        <v>1710</v>
      </c>
      <c r="C88" s="665"/>
      <c r="D88" s="644" t="s">
        <v>8</v>
      </c>
      <c r="G88" s="557"/>
      <c r="I88" s="2"/>
      <c r="K88" s="2"/>
      <c r="P88"/>
      <c r="Q88"/>
      <c r="R88"/>
      <c r="S88"/>
    </row>
    <row r="89" spans="1:19" ht="15" customHeight="1" x14ac:dyDescent="0.2">
      <c r="A89" s="666" t="s">
        <v>392</v>
      </c>
      <c r="B89" s="640">
        <v>1711</v>
      </c>
      <c r="C89" s="665"/>
      <c r="D89" s="644" t="s">
        <v>8</v>
      </c>
      <c r="G89" s="557"/>
      <c r="I89" s="2"/>
      <c r="K89" s="2"/>
      <c r="P89"/>
      <c r="Q89"/>
      <c r="R89"/>
      <c r="S89"/>
    </row>
    <row r="90" spans="1:19" ht="15" customHeight="1" x14ac:dyDescent="0.2">
      <c r="A90" s="664" t="s">
        <v>393</v>
      </c>
      <c r="B90" s="640">
        <v>1380</v>
      </c>
      <c r="C90" s="665"/>
      <c r="D90" s="644" t="s">
        <v>8</v>
      </c>
      <c r="G90" s="557"/>
      <c r="I90" s="2"/>
      <c r="K90" s="2"/>
      <c r="P90"/>
      <c r="Q90"/>
      <c r="R90"/>
      <c r="S90"/>
    </row>
    <row r="91" spans="1:19" ht="15" customHeight="1" thickBot="1" x14ac:dyDescent="0.25">
      <c r="A91" s="668" t="s">
        <v>394</v>
      </c>
      <c r="B91" s="669">
        <v>1381</v>
      </c>
      <c r="C91" s="670"/>
      <c r="D91" s="671" t="s">
        <v>24</v>
      </c>
      <c r="G91" s="557"/>
      <c r="I91" s="2"/>
      <c r="K91" s="2"/>
      <c r="P91"/>
      <c r="Q91"/>
      <c r="R91"/>
      <c r="S91"/>
    </row>
    <row r="92" spans="1:19" ht="15" customHeight="1" thickTop="1" thickBot="1" x14ac:dyDescent="0.25">
      <c r="A92" s="672" t="s">
        <v>395</v>
      </c>
      <c r="B92" s="673">
        <v>1545</v>
      </c>
      <c r="C92" s="674">
        <f>C72+C77-C84-C85+C88</f>
        <v>10671325</v>
      </c>
      <c r="D92" s="675" t="s">
        <v>21</v>
      </c>
      <c r="G92" s="557"/>
      <c r="I92" s="2"/>
      <c r="K92" s="2"/>
      <c r="P92"/>
      <c r="Q92"/>
      <c r="R92"/>
      <c r="S92"/>
    </row>
    <row r="93" spans="1:19" ht="15" customHeight="1" thickBot="1" x14ac:dyDescent="0.25">
      <c r="A93" s="676" t="s">
        <v>396</v>
      </c>
      <c r="B93" s="677">
        <v>1546</v>
      </c>
      <c r="C93" s="678"/>
      <c r="D93" s="679" t="s">
        <v>21</v>
      </c>
      <c r="G93" s="557"/>
      <c r="I93" s="2"/>
      <c r="K93" s="2"/>
      <c r="P93"/>
      <c r="Q93"/>
      <c r="R93"/>
      <c r="S93"/>
    </row>
    <row r="94" spans="1:19" ht="15" customHeight="1" thickTop="1" x14ac:dyDescent="0.2">
      <c r="G94" s="557"/>
      <c r="I94" s="2"/>
      <c r="K94" s="2"/>
      <c r="P94"/>
      <c r="Q94"/>
      <c r="R94"/>
      <c r="S94"/>
    </row>
    <row r="95" spans="1:19" ht="15" customHeight="1" x14ac:dyDescent="0.2">
      <c r="G95" s="557"/>
      <c r="I95" s="2"/>
      <c r="K95" s="2"/>
      <c r="P95"/>
      <c r="Q95"/>
      <c r="R95"/>
      <c r="S95"/>
    </row>
    <row r="96" spans="1:19" ht="15" customHeight="1" x14ac:dyDescent="0.2">
      <c r="G96" s="557"/>
      <c r="I96" s="2"/>
      <c r="K96" s="2"/>
      <c r="P96"/>
      <c r="Q96"/>
      <c r="R96"/>
      <c r="S96"/>
    </row>
    <row r="97" spans="7:19" ht="15" customHeight="1" x14ac:dyDescent="0.2">
      <c r="G97" s="557"/>
      <c r="I97" s="2"/>
      <c r="K97" s="2"/>
      <c r="P97"/>
      <c r="Q97"/>
      <c r="R97"/>
      <c r="S97"/>
    </row>
  </sheetData>
  <mergeCells count="7">
    <mergeCell ref="A70:D71"/>
    <mergeCell ref="A67:D67"/>
    <mergeCell ref="A45:D45"/>
    <mergeCell ref="A1:D1"/>
    <mergeCell ref="A3:D4"/>
    <mergeCell ref="A52:D52"/>
    <mergeCell ref="A54:D55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E3E2-24FB-2C4F-9760-AB754C657A1D}">
  <dimension ref="A1:S45"/>
  <sheetViews>
    <sheetView tabSelected="1" topLeftCell="A31" workbookViewId="0">
      <selection activeCell="F44" sqref="F44"/>
    </sheetView>
  </sheetViews>
  <sheetFormatPr baseColWidth="10" defaultColWidth="24.83203125" defaultRowHeight="35" customHeight="1" x14ac:dyDescent="0.2"/>
  <cols>
    <col min="1" max="1" width="37.83203125" customWidth="1"/>
    <col min="2" max="2" width="7.83203125" customWidth="1"/>
    <col min="3" max="3" width="15" customWidth="1"/>
    <col min="5" max="5" width="14.5" customWidth="1"/>
    <col min="7" max="7" width="15.5" customWidth="1"/>
    <col min="9" max="9" width="16.6640625" customWidth="1"/>
    <col min="11" max="11" width="17.33203125" customWidth="1"/>
    <col min="13" max="13" width="18.6640625" customWidth="1"/>
    <col min="15" max="15" width="20.83203125" customWidth="1"/>
    <col min="17" max="17" width="14" customWidth="1"/>
  </cols>
  <sheetData>
    <row r="1" spans="1:19" ht="35" customHeight="1" thickBot="1" x14ac:dyDescent="0.25">
      <c r="A1" s="1165" t="s">
        <v>365</v>
      </c>
      <c r="B1" s="1166"/>
      <c r="C1" s="1166"/>
      <c r="D1" s="1166"/>
      <c r="E1" s="1166"/>
      <c r="F1" s="1166"/>
      <c r="G1" s="1166"/>
      <c r="H1" s="1166"/>
      <c r="I1" s="1166"/>
      <c r="J1" s="1166"/>
      <c r="K1" s="1166"/>
      <c r="L1" s="1166"/>
      <c r="M1" s="1166"/>
      <c r="N1" s="1166"/>
      <c r="O1" s="1166"/>
      <c r="P1" s="1166"/>
      <c r="Q1" s="1167"/>
    </row>
    <row r="2" spans="1:19" ht="35" customHeight="1" thickBot="1" x14ac:dyDescent="0.25">
      <c r="A2" s="409"/>
      <c r="B2" s="418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18"/>
    </row>
    <row r="3" spans="1:19" ht="35" customHeight="1" thickTop="1" thickBot="1" x14ac:dyDescent="0.3">
      <c r="A3" s="1168" t="s">
        <v>397</v>
      </c>
      <c r="B3" s="1169"/>
      <c r="C3" s="1169"/>
      <c r="D3" s="1169"/>
      <c r="E3" s="1169"/>
      <c r="F3" s="1169"/>
      <c r="G3" s="1169"/>
      <c r="H3" s="1169"/>
      <c r="I3" s="1169"/>
      <c r="J3" s="1169"/>
      <c r="K3" s="1169"/>
      <c r="L3" s="1169"/>
      <c r="M3" s="1169"/>
      <c r="N3" s="1169"/>
      <c r="O3" s="1169"/>
      <c r="P3" s="1169"/>
      <c r="Q3" s="1170"/>
    </row>
    <row r="4" spans="1:19" ht="35" customHeight="1" thickTop="1" thickBot="1" x14ac:dyDescent="0.25">
      <c r="A4" s="1171"/>
      <c r="B4" s="581"/>
      <c r="C4" s="1173" t="s">
        <v>114</v>
      </c>
      <c r="D4" s="1173"/>
      <c r="E4" s="1175" t="s">
        <v>115</v>
      </c>
      <c r="F4" s="1176"/>
      <c r="G4" s="1176"/>
      <c r="H4" s="1176"/>
      <c r="I4" s="1176"/>
      <c r="J4" s="1176"/>
      <c r="K4" s="1176"/>
      <c r="L4" s="1176"/>
      <c r="M4" s="1176"/>
      <c r="N4" s="1176"/>
      <c r="O4" s="1177" t="s">
        <v>117</v>
      </c>
      <c r="P4" s="1178"/>
      <c r="Q4" s="419"/>
    </row>
    <row r="5" spans="1:19" ht="35" customHeight="1" thickBot="1" x14ac:dyDescent="0.25">
      <c r="A5" s="1172"/>
      <c r="B5" s="582"/>
      <c r="C5" s="1174"/>
      <c r="D5" s="1174"/>
      <c r="E5" s="1183" t="s">
        <v>398</v>
      </c>
      <c r="F5" s="1184"/>
      <c r="G5" s="1184"/>
      <c r="H5" s="1184"/>
      <c r="I5" s="1184"/>
      <c r="J5" s="1184"/>
      <c r="K5" s="1185" t="s">
        <v>399</v>
      </c>
      <c r="L5" s="1186"/>
      <c r="M5" s="1185" t="s">
        <v>119</v>
      </c>
      <c r="N5" s="1186"/>
      <c r="O5" s="1179"/>
      <c r="P5" s="1180"/>
      <c r="Q5" s="420"/>
    </row>
    <row r="6" spans="1:19" ht="35" customHeight="1" thickBot="1" x14ac:dyDescent="0.25">
      <c r="A6" s="1172"/>
      <c r="B6" s="583"/>
      <c r="C6" s="1174"/>
      <c r="D6" s="1174"/>
      <c r="E6" s="1187" t="s">
        <v>400</v>
      </c>
      <c r="F6" s="1188"/>
      <c r="G6" s="1189" t="s">
        <v>473</v>
      </c>
      <c r="H6" s="1190"/>
      <c r="I6" s="1189" t="s">
        <v>474</v>
      </c>
      <c r="J6" s="1190"/>
      <c r="K6" s="1179"/>
      <c r="L6" s="1180"/>
      <c r="M6" s="1181"/>
      <c r="N6" s="1182"/>
      <c r="O6" s="1181"/>
      <c r="P6" s="1182"/>
      <c r="Q6" s="421"/>
      <c r="R6" s="2"/>
      <c r="S6" s="2"/>
    </row>
    <row r="7" spans="1:19" ht="35" customHeight="1" x14ac:dyDescent="0.2">
      <c r="A7" s="422" t="s">
        <v>401</v>
      </c>
      <c r="B7" s="584" t="s">
        <v>8</v>
      </c>
      <c r="C7" s="423">
        <v>1451</v>
      </c>
      <c r="D7" s="424"/>
      <c r="E7" s="415">
        <v>1452</v>
      </c>
      <c r="F7" s="425"/>
      <c r="G7" s="415">
        <v>1752</v>
      </c>
      <c r="H7" s="425"/>
      <c r="I7" s="585">
        <v>1753</v>
      </c>
      <c r="J7" s="424"/>
      <c r="K7" s="415">
        <v>1453</v>
      </c>
      <c r="L7" s="425"/>
      <c r="M7" s="426">
        <v>1454</v>
      </c>
      <c r="N7" s="425"/>
      <c r="O7" s="426">
        <v>1382</v>
      </c>
      <c r="P7" s="427"/>
      <c r="Q7" s="428" t="s">
        <v>8</v>
      </c>
      <c r="R7" s="2"/>
      <c r="S7" s="2"/>
    </row>
    <row r="8" spans="1:19" ht="35" customHeight="1" x14ac:dyDescent="0.2">
      <c r="A8" s="417" t="s">
        <v>402</v>
      </c>
      <c r="B8" s="586" t="s">
        <v>24</v>
      </c>
      <c r="C8" s="429"/>
      <c r="D8" s="430"/>
      <c r="E8" s="414">
        <v>1589</v>
      </c>
      <c r="F8" s="416"/>
      <c r="G8" s="431"/>
      <c r="H8" s="432"/>
      <c r="I8" s="414">
        <v>1845</v>
      </c>
      <c r="J8" s="433"/>
      <c r="K8" s="414">
        <v>1455</v>
      </c>
      <c r="L8" s="416"/>
      <c r="M8" s="414">
        <v>1456</v>
      </c>
      <c r="N8" s="416"/>
      <c r="O8" s="434"/>
      <c r="P8" s="435"/>
      <c r="Q8" s="436" t="s">
        <v>24</v>
      </c>
      <c r="R8" s="2"/>
      <c r="S8" s="2"/>
    </row>
    <row r="9" spans="1:19" ht="35" customHeight="1" x14ac:dyDescent="0.2">
      <c r="A9" s="417" t="s">
        <v>403</v>
      </c>
      <c r="B9" s="586" t="s">
        <v>24</v>
      </c>
      <c r="C9" s="437">
        <v>1457</v>
      </c>
      <c r="D9" s="433"/>
      <c r="E9" s="431"/>
      <c r="F9" s="432"/>
      <c r="G9" s="414">
        <v>1458</v>
      </c>
      <c r="H9" s="416"/>
      <c r="I9" s="587"/>
      <c r="J9" s="430"/>
      <c r="K9" s="431"/>
      <c r="L9" s="435"/>
      <c r="M9" s="431"/>
      <c r="N9" s="435"/>
      <c r="O9" s="412">
        <v>1383</v>
      </c>
      <c r="P9" s="416"/>
      <c r="Q9" s="436" t="s">
        <v>24</v>
      </c>
      <c r="R9" s="2"/>
      <c r="S9" s="2"/>
    </row>
    <row r="10" spans="1:19" ht="35" customHeight="1" x14ac:dyDescent="0.2">
      <c r="A10" s="417" t="s">
        <v>404</v>
      </c>
      <c r="B10" s="588" t="s">
        <v>8</v>
      </c>
      <c r="C10" s="437">
        <v>1392</v>
      </c>
      <c r="D10" s="433"/>
      <c r="E10" s="414">
        <v>1393</v>
      </c>
      <c r="F10" s="416"/>
      <c r="G10" s="414">
        <v>1755</v>
      </c>
      <c r="H10" s="416"/>
      <c r="I10" s="414">
        <v>1756</v>
      </c>
      <c r="J10" s="433"/>
      <c r="K10" s="414">
        <v>1394</v>
      </c>
      <c r="L10" s="416"/>
      <c r="M10" s="414">
        <v>1395</v>
      </c>
      <c r="N10" s="416"/>
      <c r="O10" s="412">
        <v>1384</v>
      </c>
      <c r="P10" s="416"/>
      <c r="Q10" s="438" t="s">
        <v>8</v>
      </c>
      <c r="R10" s="2"/>
      <c r="S10" s="2"/>
    </row>
    <row r="11" spans="1:19" ht="35" customHeight="1" x14ac:dyDescent="0.2">
      <c r="A11" s="417" t="s">
        <v>405</v>
      </c>
      <c r="B11" s="586" t="s">
        <v>24</v>
      </c>
      <c r="C11" s="437">
        <v>1396</v>
      </c>
      <c r="D11" s="433"/>
      <c r="E11" s="414">
        <v>1397</v>
      </c>
      <c r="F11" s="416"/>
      <c r="G11" s="414">
        <v>1757</v>
      </c>
      <c r="H11" s="416"/>
      <c r="I11" s="414">
        <v>1758</v>
      </c>
      <c r="J11" s="433"/>
      <c r="K11" s="414">
        <v>1398</v>
      </c>
      <c r="L11" s="416"/>
      <c r="M11" s="414">
        <v>1399</v>
      </c>
      <c r="N11" s="416"/>
      <c r="O11" s="412">
        <v>1385</v>
      </c>
      <c r="P11" s="416"/>
      <c r="Q11" s="436" t="s">
        <v>24</v>
      </c>
      <c r="R11" s="2"/>
      <c r="S11" s="2"/>
    </row>
    <row r="12" spans="1:19" ht="35" customHeight="1" x14ac:dyDescent="0.2">
      <c r="A12" s="417" t="s">
        <v>406</v>
      </c>
      <c r="B12" s="586" t="s">
        <v>24</v>
      </c>
      <c r="C12" s="437">
        <v>1459</v>
      </c>
      <c r="D12" s="433"/>
      <c r="E12" s="414">
        <v>1460</v>
      </c>
      <c r="F12" s="416"/>
      <c r="G12" s="414">
        <v>1759</v>
      </c>
      <c r="H12" s="416"/>
      <c r="I12" s="414">
        <v>1760</v>
      </c>
      <c r="J12" s="433"/>
      <c r="K12" s="414">
        <v>1461</v>
      </c>
      <c r="L12" s="416"/>
      <c r="M12" s="414">
        <v>1462</v>
      </c>
      <c r="N12" s="416"/>
      <c r="O12" s="412">
        <v>1386</v>
      </c>
      <c r="P12" s="416"/>
      <c r="Q12" s="436" t="s">
        <v>24</v>
      </c>
      <c r="R12" s="2"/>
      <c r="S12" s="2"/>
    </row>
    <row r="13" spans="1:19" ht="35" customHeight="1" x14ac:dyDescent="0.2">
      <c r="A13" s="417" t="s">
        <v>407</v>
      </c>
      <c r="B13" s="588" t="s">
        <v>8</v>
      </c>
      <c r="C13" s="437">
        <v>1463</v>
      </c>
      <c r="D13" s="433">
        <f>RRE!D15</f>
        <v>10515353</v>
      </c>
      <c r="E13" s="431"/>
      <c r="F13" s="432"/>
      <c r="G13" s="431"/>
      <c r="H13" s="432"/>
      <c r="I13" s="414">
        <v>1762</v>
      </c>
      <c r="J13" s="433"/>
      <c r="K13" s="414">
        <v>1465</v>
      </c>
      <c r="L13" s="416"/>
      <c r="M13" s="414">
        <v>1466</v>
      </c>
      <c r="N13" s="416"/>
      <c r="O13" s="434"/>
      <c r="P13" s="435"/>
      <c r="Q13" s="438" t="s">
        <v>8</v>
      </c>
      <c r="R13" s="2"/>
      <c r="S13" s="2"/>
    </row>
    <row r="14" spans="1:19" ht="35" customHeight="1" x14ac:dyDescent="0.2">
      <c r="A14" s="439" t="s">
        <v>408</v>
      </c>
      <c r="B14" s="588" t="s">
        <v>8</v>
      </c>
      <c r="C14" s="437">
        <v>1467</v>
      </c>
      <c r="D14" s="433"/>
      <c r="E14" s="414">
        <v>1468</v>
      </c>
      <c r="F14" s="416"/>
      <c r="G14" s="414">
        <v>1763</v>
      </c>
      <c r="H14" s="416"/>
      <c r="I14" s="414">
        <v>1764</v>
      </c>
      <c r="J14" s="433"/>
      <c r="K14" s="414">
        <v>1469</v>
      </c>
      <c r="L14" s="416"/>
      <c r="M14" s="414">
        <v>1470</v>
      </c>
      <c r="N14" s="416"/>
      <c r="O14" s="412">
        <v>1387</v>
      </c>
      <c r="P14" s="416"/>
      <c r="Q14" s="438" t="s">
        <v>8</v>
      </c>
      <c r="R14" s="2"/>
      <c r="S14" s="2"/>
    </row>
    <row r="15" spans="1:19" ht="35" customHeight="1" x14ac:dyDescent="0.2">
      <c r="A15" s="439" t="s">
        <v>409</v>
      </c>
      <c r="B15" s="586" t="s">
        <v>24</v>
      </c>
      <c r="C15" s="437">
        <v>1471</v>
      </c>
      <c r="D15" s="433"/>
      <c r="E15" s="414">
        <v>1472</v>
      </c>
      <c r="F15" s="416"/>
      <c r="G15" s="414">
        <v>1765</v>
      </c>
      <c r="H15" s="416"/>
      <c r="I15" s="414">
        <v>1766</v>
      </c>
      <c r="J15" s="433"/>
      <c r="K15" s="414">
        <v>1473</v>
      </c>
      <c r="L15" s="416"/>
      <c r="M15" s="414">
        <v>1474</v>
      </c>
      <c r="N15" s="416"/>
      <c r="O15" s="412">
        <v>1388</v>
      </c>
      <c r="P15" s="416"/>
      <c r="Q15" s="436" t="s">
        <v>24</v>
      </c>
      <c r="R15" s="2"/>
      <c r="S15" s="2"/>
    </row>
    <row r="16" spans="1:19" ht="35" customHeight="1" x14ac:dyDescent="0.2">
      <c r="A16" s="417" t="s">
        <v>410</v>
      </c>
      <c r="B16" s="586" t="s">
        <v>24</v>
      </c>
      <c r="C16" s="437">
        <v>1475</v>
      </c>
      <c r="D16" s="433">
        <f>-'DJ1948'!F11</f>
        <v>-8337276</v>
      </c>
      <c r="E16" s="414">
        <v>1476</v>
      </c>
      <c r="F16" s="416"/>
      <c r="G16" s="414">
        <v>1767</v>
      </c>
      <c r="H16" s="416"/>
      <c r="I16" s="414">
        <v>1768</v>
      </c>
      <c r="J16" s="433"/>
      <c r="K16" s="414">
        <v>1477</v>
      </c>
      <c r="L16" s="416"/>
      <c r="M16" s="414">
        <v>1478</v>
      </c>
      <c r="N16" s="416"/>
      <c r="O16" s="412">
        <v>1389</v>
      </c>
      <c r="P16" s="416"/>
      <c r="Q16" s="436" t="s">
        <v>24</v>
      </c>
      <c r="R16" s="2"/>
      <c r="S16" s="2"/>
    </row>
    <row r="17" spans="1:19" ht="35" customHeight="1" x14ac:dyDescent="0.2">
      <c r="A17" s="417" t="s">
        <v>411</v>
      </c>
      <c r="B17" s="586" t="s">
        <v>24</v>
      </c>
      <c r="C17" s="437">
        <v>1480</v>
      </c>
      <c r="D17" s="433"/>
      <c r="E17" s="414">
        <v>1481</v>
      </c>
      <c r="F17" s="416"/>
      <c r="G17" s="414">
        <v>1769</v>
      </c>
      <c r="H17" s="416"/>
      <c r="I17" s="414">
        <v>1770</v>
      </c>
      <c r="J17" s="433"/>
      <c r="K17" s="414">
        <v>1482</v>
      </c>
      <c r="L17" s="416"/>
      <c r="M17" s="414">
        <v>1483</v>
      </c>
      <c r="N17" s="416"/>
      <c r="O17" s="412">
        <v>1390</v>
      </c>
      <c r="P17" s="416"/>
      <c r="Q17" s="436" t="s">
        <v>24</v>
      </c>
      <c r="R17" s="2"/>
      <c r="S17" s="2"/>
    </row>
    <row r="18" spans="1:19" ht="35" customHeight="1" x14ac:dyDescent="0.2">
      <c r="A18" s="589" t="s">
        <v>412</v>
      </c>
      <c r="B18" s="590" t="s">
        <v>21</v>
      </c>
      <c r="C18" s="437">
        <v>1484</v>
      </c>
      <c r="D18" s="433">
        <f>SUM(D13:D17)</f>
        <v>2178077</v>
      </c>
      <c r="E18" s="414">
        <v>1485</v>
      </c>
      <c r="F18" s="416"/>
      <c r="G18" s="414">
        <v>1771</v>
      </c>
      <c r="H18" s="416"/>
      <c r="I18" s="414">
        <v>1772</v>
      </c>
      <c r="J18" s="433"/>
      <c r="K18" s="414">
        <v>1486</v>
      </c>
      <c r="L18" s="416"/>
      <c r="M18" s="414">
        <v>1487</v>
      </c>
      <c r="N18" s="416"/>
      <c r="O18" s="412">
        <v>1391</v>
      </c>
      <c r="P18" s="416"/>
      <c r="Q18" s="440" t="s">
        <v>21</v>
      </c>
      <c r="R18" s="2"/>
      <c r="S18" s="2"/>
    </row>
    <row r="19" spans="1:19" ht="35" customHeight="1" thickBot="1" x14ac:dyDescent="0.25">
      <c r="A19" s="441" t="s">
        <v>413</v>
      </c>
      <c r="B19" s="591" t="s">
        <v>21</v>
      </c>
      <c r="C19" s="442"/>
      <c r="D19" s="592"/>
      <c r="E19" s="443">
        <v>1489</v>
      </c>
      <c r="F19" s="444"/>
      <c r="G19" s="445"/>
      <c r="H19" s="446"/>
      <c r="I19" s="593">
        <v>1846</v>
      </c>
      <c r="J19" s="444"/>
      <c r="K19" s="447">
        <v>1490</v>
      </c>
      <c r="L19" s="448"/>
      <c r="M19" s="443">
        <v>1491</v>
      </c>
      <c r="N19" s="449"/>
      <c r="O19" s="450"/>
      <c r="P19" s="451"/>
      <c r="Q19" s="452" t="s">
        <v>21</v>
      </c>
      <c r="R19" s="2"/>
      <c r="S19" s="2"/>
    </row>
    <row r="20" spans="1:19" ht="35" customHeight="1" thickTop="1" x14ac:dyDescent="0.2">
      <c r="A20" s="2"/>
      <c r="B20" s="487"/>
      <c r="C20" s="2"/>
      <c r="D20" s="159"/>
      <c r="E20" s="2"/>
      <c r="F20" s="2"/>
      <c r="G20" s="2"/>
      <c r="H20" s="2"/>
      <c r="I20" s="557"/>
      <c r="J20" s="2"/>
      <c r="K20" s="557"/>
      <c r="L20" s="2"/>
      <c r="M20" s="2"/>
      <c r="N20" s="2"/>
      <c r="O20" s="2"/>
      <c r="P20" s="2"/>
      <c r="Q20" s="2"/>
      <c r="R20" s="2"/>
      <c r="S20" s="2"/>
    </row>
    <row r="21" spans="1:19" ht="35" customHeight="1" x14ac:dyDescent="0.2">
      <c r="A21" s="2"/>
      <c r="B21" s="487"/>
      <c r="C21" s="2"/>
      <c r="D21" s="159"/>
      <c r="E21" s="2"/>
      <c r="F21" s="2"/>
      <c r="G21" s="2"/>
      <c r="H21" s="2"/>
      <c r="I21" s="557"/>
      <c r="J21" s="2"/>
      <c r="K21" s="557"/>
      <c r="L21" s="2"/>
      <c r="M21" s="2"/>
      <c r="N21" s="2"/>
      <c r="O21" s="2"/>
      <c r="P21" s="2"/>
      <c r="Q21" s="2"/>
      <c r="R21" s="2"/>
      <c r="S21" s="2"/>
    </row>
    <row r="22" spans="1:19" ht="35" customHeight="1" x14ac:dyDescent="0.2">
      <c r="A22" s="2"/>
      <c r="B22" s="487"/>
      <c r="C22" s="2"/>
      <c r="D22" s="159"/>
      <c r="E22" s="2"/>
      <c r="F22" s="2"/>
      <c r="G22" s="2"/>
      <c r="H22" s="2"/>
      <c r="I22" s="557"/>
      <c r="J22" s="2"/>
      <c r="K22" s="557"/>
      <c r="L22" s="2"/>
      <c r="M22" s="2"/>
      <c r="N22" s="2"/>
      <c r="O22" s="2"/>
      <c r="P22" s="2"/>
      <c r="Q22" s="2"/>
      <c r="R22" s="2"/>
      <c r="S22" s="2"/>
    </row>
    <row r="23" spans="1:19" ht="35" customHeight="1" x14ac:dyDescent="0.2">
      <c r="A23" s="2"/>
      <c r="B23" s="487"/>
      <c r="C23" s="2"/>
      <c r="D23" s="159"/>
      <c r="E23" s="2"/>
      <c r="F23" s="2"/>
      <c r="G23" s="2"/>
      <c r="H23" s="2"/>
      <c r="I23" s="557"/>
      <c r="J23" s="2"/>
      <c r="K23" s="557"/>
      <c r="L23" s="2"/>
      <c r="M23" s="2"/>
      <c r="N23" s="2"/>
      <c r="O23" s="2"/>
      <c r="P23" s="2"/>
      <c r="Q23" s="2"/>
      <c r="R23" s="2"/>
      <c r="S23" s="2"/>
    </row>
    <row r="24" spans="1:19" ht="35" customHeight="1" thickBot="1" x14ac:dyDescent="0.25">
      <c r="A24" s="2"/>
      <c r="B24" s="487"/>
      <c r="C24" s="2"/>
      <c r="D24" s="159"/>
      <c r="E24" s="2"/>
      <c r="F24" s="2"/>
      <c r="G24" s="2"/>
      <c r="H24" s="2"/>
      <c r="I24" s="557"/>
      <c r="J24" s="2"/>
      <c r="K24" s="557"/>
      <c r="L24" s="2"/>
      <c r="M24" s="2"/>
      <c r="N24" s="2"/>
      <c r="O24" s="2"/>
      <c r="P24" s="2"/>
      <c r="Q24" s="2"/>
      <c r="R24" s="2"/>
      <c r="S24" s="2"/>
    </row>
    <row r="25" spans="1:19" ht="35" customHeight="1" thickBot="1" x14ac:dyDescent="0.25">
      <c r="A25" s="1165" t="s">
        <v>365</v>
      </c>
      <c r="B25" s="1166"/>
      <c r="C25" s="1166"/>
      <c r="D25" s="1166"/>
      <c r="E25" s="1166"/>
      <c r="F25" s="1166"/>
      <c r="G25" s="1166"/>
      <c r="H25" s="1166"/>
      <c r="I25" s="1166"/>
      <c r="J25" s="1166"/>
      <c r="K25" s="1166"/>
      <c r="L25" s="1166"/>
      <c r="M25" s="1166"/>
      <c r="N25" s="1166"/>
      <c r="O25" s="1166"/>
      <c r="P25" s="1166"/>
      <c r="Q25" s="1166"/>
      <c r="R25" s="1166"/>
      <c r="S25" s="1167"/>
    </row>
    <row r="26" spans="1:19" ht="35" customHeight="1" thickBot="1" x14ac:dyDescent="0.25">
      <c r="A26" s="409"/>
      <c r="B26" s="474"/>
      <c r="C26" s="409"/>
      <c r="D26" s="482"/>
      <c r="E26" s="409"/>
      <c r="F26" s="409"/>
      <c r="G26" s="409"/>
      <c r="H26" s="409"/>
      <c r="I26" s="558"/>
      <c r="J26" s="409"/>
      <c r="K26" s="558"/>
      <c r="L26" s="409"/>
      <c r="M26" s="409"/>
      <c r="N26" s="409"/>
      <c r="O26" s="409"/>
      <c r="P26" s="409"/>
      <c r="Q26" s="409"/>
      <c r="R26" s="453"/>
      <c r="S26" s="418"/>
    </row>
    <row r="27" spans="1:19" ht="35" customHeight="1" thickTop="1" thickBot="1" x14ac:dyDescent="0.35">
      <c r="A27" s="1191" t="s">
        <v>414</v>
      </c>
      <c r="B27" s="1192"/>
      <c r="C27" s="1192"/>
      <c r="D27" s="1192"/>
      <c r="E27" s="1192"/>
      <c r="F27" s="1192"/>
      <c r="G27" s="1192"/>
      <c r="H27" s="1192"/>
      <c r="I27" s="1192"/>
      <c r="J27" s="1192"/>
      <c r="K27" s="1192"/>
      <c r="L27" s="1192"/>
      <c r="M27" s="1192"/>
      <c r="N27" s="1192"/>
      <c r="O27" s="1192"/>
      <c r="P27" s="1192"/>
      <c r="Q27" s="1192"/>
      <c r="R27" s="1192"/>
      <c r="S27" s="1193"/>
    </row>
    <row r="28" spans="1:19" ht="35" customHeight="1" thickTop="1" thickBot="1" x14ac:dyDescent="0.25">
      <c r="A28" s="1171"/>
      <c r="B28" s="475"/>
      <c r="C28" s="1205" t="s">
        <v>415</v>
      </c>
      <c r="D28" s="1206"/>
      <c r="E28" s="1206"/>
      <c r="F28" s="1206"/>
      <c r="G28" s="1206"/>
      <c r="H28" s="1206"/>
      <c r="I28" s="1206"/>
      <c r="J28" s="1206"/>
      <c r="K28" s="1206"/>
      <c r="L28" s="1206"/>
      <c r="M28" s="1207" t="s">
        <v>416</v>
      </c>
      <c r="N28" s="1208"/>
      <c r="O28" s="1208"/>
      <c r="P28" s="1208"/>
      <c r="Q28" s="1208"/>
      <c r="R28" s="1208"/>
      <c r="S28" s="419"/>
    </row>
    <row r="29" spans="1:19" ht="35" customHeight="1" thickBot="1" x14ac:dyDescent="0.25">
      <c r="A29" s="1172"/>
      <c r="B29" s="476"/>
      <c r="C29" s="1209" t="s">
        <v>417</v>
      </c>
      <c r="D29" s="1209"/>
      <c r="E29" s="1209"/>
      <c r="F29" s="1209"/>
      <c r="G29" s="1202" t="s">
        <v>106</v>
      </c>
      <c r="H29" s="1203"/>
      <c r="I29" s="1203"/>
      <c r="J29" s="1203"/>
      <c r="K29" s="1194" t="s">
        <v>418</v>
      </c>
      <c r="L29" s="1195"/>
      <c r="M29" s="1197" t="s">
        <v>419</v>
      </c>
      <c r="N29" s="1198"/>
      <c r="O29" s="1195" t="s">
        <v>420</v>
      </c>
      <c r="P29" s="1195"/>
      <c r="Q29" s="1194" t="s">
        <v>418</v>
      </c>
      <c r="R29" s="1195"/>
      <c r="S29" s="420"/>
    </row>
    <row r="30" spans="1:19" ht="35" customHeight="1" thickBot="1" x14ac:dyDescent="0.25">
      <c r="A30" s="1204"/>
      <c r="B30" s="477"/>
      <c r="C30" s="1202" t="s">
        <v>419</v>
      </c>
      <c r="D30" s="1203"/>
      <c r="E30" s="1202" t="s">
        <v>420</v>
      </c>
      <c r="F30" s="1203"/>
      <c r="G30" s="1202" t="s">
        <v>419</v>
      </c>
      <c r="H30" s="1203"/>
      <c r="I30" s="1202" t="s">
        <v>420</v>
      </c>
      <c r="J30" s="1203"/>
      <c r="K30" s="1196"/>
      <c r="L30" s="1196"/>
      <c r="M30" s="1199"/>
      <c r="N30" s="1200"/>
      <c r="O30" s="1196"/>
      <c r="P30" s="1196"/>
      <c r="Q30" s="1201"/>
      <c r="R30" s="1196"/>
      <c r="S30" s="421"/>
    </row>
    <row r="31" spans="1:19" ht="35" customHeight="1" x14ac:dyDescent="0.2">
      <c r="A31" s="566" t="s">
        <v>401</v>
      </c>
      <c r="B31" s="567" t="s">
        <v>8</v>
      </c>
      <c r="C31" s="568">
        <v>1495</v>
      </c>
      <c r="D31" s="569"/>
      <c r="E31" s="568">
        <v>1496</v>
      </c>
      <c r="F31" s="570">
        <v>37900</v>
      </c>
      <c r="G31" s="410">
        <v>1497</v>
      </c>
      <c r="H31" s="411"/>
      <c r="I31" s="560">
        <v>1498</v>
      </c>
      <c r="J31" s="411"/>
      <c r="K31" s="560">
        <v>1499</v>
      </c>
      <c r="L31" s="411"/>
      <c r="M31" s="410">
        <v>1501</v>
      </c>
      <c r="N31" s="454"/>
      <c r="O31" s="410">
        <v>1502</v>
      </c>
      <c r="P31" s="411"/>
      <c r="Q31" s="410">
        <v>1503</v>
      </c>
      <c r="R31" s="411"/>
      <c r="S31" s="428" t="s">
        <v>8</v>
      </c>
    </row>
    <row r="32" spans="1:19" ht="35" customHeight="1" x14ac:dyDescent="0.2">
      <c r="A32" s="455" t="s">
        <v>402</v>
      </c>
      <c r="B32" s="480" t="s">
        <v>24</v>
      </c>
      <c r="C32" s="412">
        <v>1655</v>
      </c>
      <c r="D32" s="483"/>
      <c r="E32" s="412">
        <v>1656</v>
      </c>
      <c r="F32" s="413"/>
      <c r="G32" s="412">
        <v>1504</v>
      </c>
      <c r="H32" s="413"/>
      <c r="I32" s="561">
        <v>1505</v>
      </c>
      <c r="J32" s="413"/>
      <c r="K32" s="564"/>
      <c r="L32" s="456"/>
      <c r="M32" s="457"/>
      <c r="N32" s="458"/>
      <c r="O32" s="457"/>
      <c r="P32" s="458"/>
      <c r="Q32" s="459"/>
      <c r="R32" s="460"/>
      <c r="S32" s="461" t="s">
        <v>24</v>
      </c>
    </row>
    <row r="33" spans="1:19" ht="35" customHeight="1" x14ac:dyDescent="0.2">
      <c r="A33" s="462" t="s">
        <v>403</v>
      </c>
      <c r="B33" s="478" t="s">
        <v>24</v>
      </c>
      <c r="C33" s="457"/>
      <c r="D33" s="484"/>
      <c r="E33" s="457"/>
      <c r="F33" s="456"/>
      <c r="G33" s="457"/>
      <c r="H33" s="463"/>
      <c r="I33" s="562"/>
      <c r="J33" s="458"/>
      <c r="K33" s="562"/>
      <c r="L33" s="458"/>
      <c r="M33" s="412">
        <v>1506</v>
      </c>
      <c r="N33" s="383"/>
      <c r="O33" s="412">
        <v>1507</v>
      </c>
      <c r="P33" s="416"/>
      <c r="Q33" s="457"/>
      <c r="R33" s="464"/>
      <c r="S33" s="436" t="s">
        <v>24</v>
      </c>
    </row>
    <row r="34" spans="1:19" ht="35" customHeight="1" x14ac:dyDescent="0.2">
      <c r="A34" s="462" t="s">
        <v>404</v>
      </c>
      <c r="B34" s="479" t="s">
        <v>8</v>
      </c>
      <c r="C34" s="412">
        <v>1590</v>
      </c>
      <c r="D34" s="485"/>
      <c r="E34" s="414">
        <v>1436</v>
      </c>
      <c r="F34" s="416"/>
      <c r="G34" s="412">
        <v>1437</v>
      </c>
      <c r="H34" s="416"/>
      <c r="I34" s="561">
        <v>1438</v>
      </c>
      <c r="J34" s="416"/>
      <c r="K34" s="561">
        <v>1439</v>
      </c>
      <c r="L34" s="416"/>
      <c r="M34" s="412">
        <v>1441</v>
      </c>
      <c r="N34" s="383"/>
      <c r="O34" s="412">
        <v>1442</v>
      </c>
      <c r="P34" s="416"/>
      <c r="Q34" s="412">
        <v>1443</v>
      </c>
      <c r="R34" s="416"/>
      <c r="S34" s="438" t="s">
        <v>8</v>
      </c>
    </row>
    <row r="35" spans="1:19" ht="35" customHeight="1" x14ac:dyDescent="0.2">
      <c r="A35" s="462" t="s">
        <v>405</v>
      </c>
      <c r="B35" s="478" t="s">
        <v>24</v>
      </c>
      <c r="C35" s="414">
        <v>1444</v>
      </c>
      <c r="D35" s="485"/>
      <c r="E35" s="414">
        <v>1447</v>
      </c>
      <c r="F35" s="416"/>
      <c r="G35" s="412">
        <v>1448</v>
      </c>
      <c r="H35" s="416"/>
      <c r="I35" s="561">
        <v>1449</v>
      </c>
      <c r="J35" s="416"/>
      <c r="K35" s="559">
        <v>1508</v>
      </c>
      <c r="L35" s="416"/>
      <c r="M35" s="412">
        <v>1509</v>
      </c>
      <c r="N35" s="383"/>
      <c r="O35" s="412">
        <v>1510</v>
      </c>
      <c r="P35" s="416"/>
      <c r="Q35" s="412">
        <v>1511</v>
      </c>
      <c r="R35" s="416"/>
      <c r="S35" s="436" t="s">
        <v>24</v>
      </c>
    </row>
    <row r="36" spans="1:19" ht="35" customHeight="1" x14ac:dyDescent="0.2">
      <c r="A36" s="574" t="s">
        <v>421</v>
      </c>
      <c r="B36" s="575" t="s">
        <v>8</v>
      </c>
      <c r="C36" s="572">
        <v>1512</v>
      </c>
      <c r="D36" s="576"/>
      <c r="E36" s="572">
        <v>1513</v>
      </c>
      <c r="F36" s="573">
        <f>'DET. BASE IMP. CON CONTABILIDAD'!G54</f>
        <v>1772471.125</v>
      </c>
      <c r="G36" s="457"/>
      <c r="H36" s="458"/>
      <c r="I36" s="562"/>
      <c r="J36" s="458"/>
      <c r="K36" s="559">
        <v>1514</v>
      </c>
      <c r="L36" s="416"/>
      <c r="M36" s="457"/>
      <c r="N36" s="458"/>
      <c r="O36" s="457"/>
      <c r="P36" s="458"/>
      <c r="Q36" s="457"/>
      <c r="R36" s="464"/>
      <c r="S36" s="438" t="s">
        <v>8</v>
      </c>
    </row>
    <row r="37" spans="1:19" ht="35" customHeight="1" x14ac:dyDescent="0.2">
      <c r="A37" s="462" t="s">
        <v>422</v>
      </c>
      <c r="B37" s="479" t="s">
        <v>8</v>
      </c>
      <c r="C37" s="414">
        <v>1515</v>
      </c>
      <c r="D37" s="485"/>
      <c r="E37" s="414">
        <v>1516</v>
      </c>
      <c r="F37" s="416"/>
      <c r="G37" s="412">
        <v>1517</v>
      </c>
      <c r="H37" s="416"/>
      <c r="I37" s="561">
        <v>1518</v>
      </c>
      <c r="J37" s="416"/>
      <c r="K37" s="559">
        <v>1519</v>
      </c>
      <c r="L37" s="416"/>
      <c r="M37" s="412">
        <v>1520</v>
      </c>
      <c r="N37" s="383"/>
      <c r="O37" s="412">
        <v>1521</v>
      </c>
      <c r="P37" s="416"/>
      <c r="Q37" s="412">
        <v>1522</v>
      </c>
      <c r="R37" s="416"/>
      <c r="S37" s="438" t="s">
        <v>8</v>
      </c>
    </row>
    <row r="38" spans="1:19" ht="35" customHeight="1" x14ac:dyDescent="0.2">
      <c r="A38" s="465" t="s">
        <v>408</v>
      </c>
      <c r="B38" s="479" t="s">
        <v>8</v>
      </c>
      <c r="C38" s="414">
        <v>1523</v>
      </c>
      <c r="D38" s="485"/>
      <c r="E38" s="414">
        <v>1524</v>
      </c>
      <c r="F38" s="416"/>
      <c r="G38" s="412">
        <v>1525</v>
      </c>
      <c r="H38" s="416"/>
      <c r="I38" s="561">
        <v>1526</v>
      </c>
      <c r="J38" s="416"/>
      <c r="K38" s="559">
        <v>1527</v>
      </c>
      <c r="L38" s="416"/>
      <c r="M38" s="412">
        <v>1528</v>
      </c>
      <c r="N38" s="383"/>
      <c r="O38" s="412">
        <v>1529</v>
      </c>
      <c r="P38" s="416"/>
      <c r="Q38" s="412">
        <v>1530</v>
      </c>
      <c r="R38" s="416"/>
      <c r="S38" s="438" t="s">
        <v>8</v>
      </c>
    </row>
    <row r="39" spans="1:19" ht="35" customHeight="1" x14ac:dyDescent="0.2">
      <c r="A39" s="465" t="s">
        <v>409</v>
      </c>
      <c r="B39" s="478" t="s">
        <v>24</v>
      </c>
      <c r="C39" s="414">
        <v>1531</v>
      </c>
      <c r="D39" s="485"/>
      <c r="E39" s="414">
        <v>1532</v>
      </c>
      <c r="F39" s="416"/>
      <c r="G39" s="412">
        <v>1533</v>
      </c>
      <c r="H39" s="416"/>
      <c r="I39" s="561">
        <v>1534</v>
      </c>
      <c r="J39" s="416"/>
      <c r="K39" s="559">
        <v>1535</v>
      </c>
      <c r="L39" s="416"/>
      <c r="M39" s="412">
        <v>1536</v>
      </c>
      <c r="N39" s="383"/>
      <c r="O39" s="412">
        <v>1537</v>
      </c>
      <c r="P39" s="416"/>
      <c r="Q39" s="412">
        <v>1538</v>
      </c>
      <c r="R39" s="416"/>
      <c r="S39" s="436" t="s">
        <v>24</v>
      </c>
    </row>
    <row r="40" spans="1:19" ht="35" customHeight="1" x14ac:dyDescent="0.2">
      <c r="A40" s="574" t="s">
        <v>423</v>
      </c>
      <c r="B40" s="577" t="s">
        <v>24</v>
      </c>
      <c r="C40" s="572">
        <v>1539</v>
      </c>
      <c r="D40" s="576"/>
      <c r="E40" s="572">
        <v>1540</v>
      </c>
      <c r="F40" s="573">
        <f>-'DJ1948'!U11</f>
        <v>-1191038.2375320001</v>
      </c>
      <c r="G40" s="412">
        <v>1541</v>
      </c>
      <c r="H40" s="416"/>
      <c r="I40" s="561">
        <v>1542</v>
      </c>
      <c r="J40" s="416"/>
      <c r="K40" s="559">
        <v>1543</v>
      </c>
      <c r="L40" s="416"/>
      <c r="M40" s="412">
        <v>1544</v>
      </c>
      <c r="N40" s="383"/>
      <c r="O40" s="412">
        <v>1547</v>
      </c>
      <c r="P40" s="416"/>
      <c r="Q40" s="412">
        <v>1548</v>
      </c>
      <c r="R40" s="416"/>
      <c r="S40" s="436" t="s">
        <v>24</v>
      </c>
    </row>
    <row r="41" spans="1:19" ht="35" customHeight="1" x14ac:dyDescent="0.2">
      <c r="A41" s="462" t="s">
        <v>424</v>
      </c>
      <c r="B41" s="478" t="s">
        <v>24</v>
      </c>
      <c r="C41" s="414">
        <v>1549</v>
      </c>
      <c r="D41" s="485"/>
      <c r="E41" s="414">
        <v>1550</v>
      </c>
      <c r="F41" s="416"/>
      <c r="G41" s="412">
        <v>1551</v>
      </c>
      <c r="H41" s="416"/>
      <c r="I41" s="561">
        <v>1552</v>
      </c>
      <c r="J41" s="416"/>
      <c r="K41" s="559">
        <v>1553</v>
      </c>
      <c r="L41" s="416"/>
      <c r="M41" s="412">
        <v>1554</v>
      </c>
      <c r="N41" s="383"/>
      <c r="O41" s="412">
        <v>1555</v>
      </c>
      <c r="P41" s="416"/>
      <c r="Q41" s="412">
        <v>1556</v>
      </c>
      <c r="R41" s="416"/>
      <c r="S41" s="436" t="s">
        <v>24</v>
      </c>
    </row>
    <row r="42" spans="1:19" ht="35" customHeight="1" x14ac:dyDescent="0.2">
      <c r="A42" s="462" t="s">
        <v>425</v>
      </c>
      <c r="B42" s="478" t="s">
        <v>24</v>
      </c>
      <c r="C42" s="414">
        <v>1557</v>
      </c>
      <c r="D42" s="485"/>
      <c r="E42" s="414">
        <v>1558</v>
      </c>
      <c r="F42" s="416"/>
      <c r="G42" s="457"/>
      <c r="H42" s="466"/>
      <c r="I42" s="562"/>
      <c r="J42" s="466"/>
      <c r="K42" s="559">
        <v>1559</v>
      </c>
      <c r="L42" s="416"/>
      <c r="M42" s="412">
        <v>1560</v>
      </c>
      <c r="N42" s="383"/>
      <c r="O42" s="412">
        <v>1561</v>
      </c>
      <c r="P42" s="416"/>
      <c r="Q42" s="412">
        <v>1562</v>
      </c>
      <c r="R42" s="416"/>
      <c r="S42" s="436" t="s">
        <v>24</v>
      </c>
    </row>
    <row r="43" spans="1:19" ht="35" customHeight="1" x14ac:dyDescent="0.2">
      <c r="A43" s="579" t="s">
        <v>412</v>
      </c>
      <c r="B43" s="571" t="s">
        <v>21</v>
      </c>
      <c r="C43" s="572">
        <v>1563</v>
      </c>
      <c r="D43" s="576"/>
      <c r="E43" s="572">
        <v>1564</v>
      </c>
      <c r="F43" s="573">
        <f>SUM(F31:F41)</f>
        <v>619332.88746799994</v>
      </c>
      <c r="G43" s="414">
        <v>1565</v>
      </c>
      <c r="H43" s="416"/>
      <c r="I43" s="559">
        <v>1566</v>
      </c>
      <c r="J43" s="416"/>
      <c r="K43" s="559">
        <v>1567</v>
      </c>
      <c r="L43" s="416"/>
      <c r="M43" s="412">
        <v>1568</v>
      </c>
      <c r="N43" s="383"/>
      <c r="O43" s="412">
        <v>1569</v>
      </c>
      <c r="P43" s="416"/>
      <c r="Q43" s="412">
        <v>1570</v>
      </c>
      <c r="R43" s="416"/>
      <c r="S43" s="440" t="s">
        <v>21</v>
      </c>
    </row>
    <row r="44" spans="1:19" ht="35" customHeight="1" thickBot="1" x14ac:dyDescent="0.25">
      <c r="A44" s="467" t="s">
        <v>426</v>
      </c>
      <c r="B44" s="481" t="s">
        <v>21</v>
      </c>
      <c r="C44" s="447">
        <v>1368</v>
      </c>
      <c r="D44" s="486"/>
      <c r="E44" s="447">
        <v>1371</v>
      </c>
      <c r="F44" s="468"/>
      <c r="G44" s="447">
        <v>1571</v>
      </c>
      <c r="H44" s="468"/>
      <c r="I44" s="563">
        <v>1572</v>
      </c>
      <c r="J44" s="448"/>
      <c r="K44" s="565"/>
      <c r="L44" s="470"/>
      <c r="M44" s="469"/>
      <c r="N44" s="471"/>
      <c r="O44" s="469"/>
      <c r="P44" s="469"/>
      <c r="Q44" s="469"/>
      <c r="R44" s="472"/>
      <c r="S44" s="473" t="s">
        <v>21</v>
      </c>
    </row>
    <row r="45" spans="1:19" ht="35" customHeight="1" thickTop="1" x14ac:dyDescent="0.2">
      <c r="A45" s="2"/>
      <c r="B45" s="487"/>
      <c r="C45" s="2"/>
      <c r="D45" s="159"/>
      <c r="E45" s="2"/>
      <c r="F45" s="2"/>
      <c r="G45" s="2"/>
      <c r="H45" s="2"/>
      <c r="I45" s="557"/>
      <c r="J45" s="2"/>
      <c r="K45" s="557"/>
      <c r="L45" s="2"/>
      <c r="M45" s="2"/>
      <c r="N45" s="2"/>
      <c r="O45" s="2"/>
      <c r="P45" s="2"/>
      <c r="Q45" s="2"/>
      <c r="R45" s="2"/>
      <c r="S45" s="2"/>
    </row>
  </sheetData>
  <mergeCells count="27">
    <mergeCell ref="A25:S25"/>
    <mergeCell ref="A27:S27"/>
    <mergeCell ref="K29:L30"/>
    <mergeCell ref="M29:N30"/>
    <mergeCell ref="O29:P30"/>
    <mergeCell ref="Q29:R30"/>
    <mergeCell ref="C30:D30"/>
    <mergeCell ref="E30:F30"/>
    <mergeCell ref="G30:H30"/>
    <mergeCell ref="I30:J30"/>
    <mergeCell ref="A28:A30"/>
    <mergeCell ref="C28:L28"/>
    <mergeCell ref="M28:R28"/>
    <mergeCell ref="C29:F29"/>
    <mergeCell ref="G29:J29"/>
    <mergeCell ref="A1:Q1"/>
    <mergeCell ref="A3:Q3"/>
    <mergeCell ref="A4:A6"/>
    <mergeCell ref="C4:D6"/>
    <mergeCell ref="E4:N4"/>
    <mergeCell ref="O4:P6"/>
    <mergeCell ref="E5:J5"/>
    <mergeCell ref="K5:L6"/>
    <mergeCell ref="M5:N6"/>
    <mergeCell ref="E6:F6"/>
    <mergeCell ref="G6:H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BALANCE TRIBUTARIO</vt:lpstr>
      <vt:lpstr>DET. BASE IMP. CON CONTABILIDAD</vt:lpstr>
      <vt:lpstr>CPTS</vt:lpstr>
      <vt:lpstr>RRE</vt:lpstr>
      <vt:lpstr>DJ1948</vt:lpstr>
      <vt:lpstr>DATO PERSONA NATURAL</vt:lpstr>
      <vt:lpstr>F22</vt:lpstr>
      <vt:lpstr>REC.17,18 Y 19</vt:lpstr>
      <vt:lpstr>RECUADRO 20 Y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2025-03-20T13:51:43Z</cp:lastPrinted>
  <dcterms:created xsi:type="dcterms:W3CDTF">2025-03-19T12:51:39Z</dcterms:created>
  <dcterms:modified xsi:type="dcterms:W3CDTF">2025-04-16T14:40:06Z</dcterms:modified>
</cp:coreProperties>
</file>