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siacarrasco/Desktop/"/>
    </mc:Choice>
  </mc:AlternateContent>
  <xr:revisionPtr revIDLastSave="0" documentId="13_ncr:1_{10E5118A-F49F-7E48-A883-7F29869815B5}" xr6:coauthVersionLast="47" xr6:coauthVersionMax="47" xr10:uidLastSave="{00000000-0000-0000-0000-000000000000}"/>
  <bookViews>
    <workbookView xWindow="0" yWindow="500" windowWidth="19440" windowHeight="15600" firstSheet="1" activeTab="1" xr2:uid="{00000000-000D-0000-FFFF-FFFF00000000}"/>
  </bookViews>
  <sheets>
    <sheet name="REQUISITOS" sheetId="8" r:id="rId1"/>
    <sheet name="LIBRO DE CAJA" sheetId="1" r:id="rId2"/>
    <sheet name="LIBROS" sheetId="2" r:id="rId3"/>
    <sheet name="CPT" sheetId="5" r:id="rId4"/>
    <sheet name="BASE IMPONIBLE" sheetId="3" r:id="rId5"/>
    <sheet name="RECUADRO 22 F22" sheetId="4" r:id="rId6"/>
    <sheet name="DJ1947" sheetId="6" r:id="rId7"/>
    <sheet name="F22 SOCIO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3" i="7" l="1"/>
  <c r="AF30" i="7"/>
  <c r="P104" i="7" s="1"/>
  <c r="O10" i="6"/>
  <c r="O9" i="6"/>
  <c r="C10" i="6"/>
  <c r="C9" i="6"/>
  <c r="E9" i="6"/>
  <c r="E10" i="6"/>
  <c r="C32" i="4"/>
  <c r="C26" i="4"/>
  <c r="C21" i="4"/>
  <c r="C24" i="4"/>
  <c r="C25" i="4"/>
  <c r="C14" i="4"/>
  <c r="C6" i="4"/>
  <c r="C17" i="4" s="1"/>
  <c r="I21" i="5"/>
  <c r="I13" i="5"/>
  <c r="I10" i="5"/>
  <c r="I5" i="5"/>
  <c r="D22" i="5"/>
  <c r="D14" i="5"/>
  <c r="F48" i="2"/>
  <c r="E40" i="3"/>
  <c r="E36" i="3"/>
  <c r="E32" i="3"/>
  <c r="E28" i="3"/>
  <c r="E14" i="3"/>
  <c r="I20" i="1"/>
  <c r="I25" i="1"/>
  <c r="I26" i="1"/>
  <c r="I27" i="1"/>
  <c r="I28" i="1"/>
  <c r="I29" i="1"/>
  <c r="I24" i="1"/>
  <c r="I17" i="1"/>
  <c r="I18" i="1"/>
  <c r="I21" i="1"/>
  <c r="I22" i="1"/>
  <c r="I23" i="1"/>
  <c r="I16" i="1"/>
  <c r="I15" i="1"/>
  <c r="I14" i="1"/>
  <c r="I13" i="1"/>
  <c r="I12" i="1"/>
  <c r="I10" i="1"/>
  <c r="I9" i="1"/>
  <c r="I8" i="1"/>
  <c r="I7" i="1"/>
  <c r="D17" i="6"/>
  <c r="C17" i="6"/>
  <c r="O11" i="6"/>
  <c r="B10" i="6"/>
  <c r="B9" i="6"/>
  <c r="I15" i="5"/>
  <c r="G45" i="2"/>
  <c r="I33" i="2"/>
  <c r="G37" i="2"/>
  <c r="H34" i="2"/>
  <c r="I34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18" i="2"/>
  <c r="I18" i="2" s="1"/>
  <c r="G25" i="2"/>
  <c r="H6" i="2"/>
  <c r="I6" i="2" s="1"/>
  <c r="H7" i="2"/>
  <c r="I7" i="2" s="1"/>
  <c r="H8" i="2"/>
  <c r="I8" i="2" s="1"/>
  <c r="H9" i="2"/>
  <c r="I9" i="2" s="1"/>
  <c r="H5" i="2"/>
  <c r="I5" i="2" s="1"/>
  <c r="G11" i="2"/>
  <c r="C8" i="2"/>
  <c r="C9" i="2" s="1"/>
  <c r="H6" i="1"/>
  <c r="H30" i="1" s="1"/>
  <c r="E11" i="6" l="1"/>
  <c r="Z58" i="7"/>
  <c r="C36" i="4"/>
  <c r="C37" i="4"/>
  <c r="D25" i="5"/>
  <c r="E52" i="3"/>
  <c r="E64" i="3" s="1"/>
  <c r="G46" i="2"/>
  <c r="G48" i="2" s="1"/>
  <c r="J33" i="2"/>
  <c r="H35" i="2"/>
  <c r="I35" i="2" s="1"/>
  <c r="AF59" i="7" l="1"/>
  <c r="E54" i="3"/>
  <c r="J34" i="2"/>
  <c r="C11" i="6" l="1"/>
  <c r="J35" i="2"/>
  <c r="I25" i="2" l="1"/>
  <c r="H25" i="2"/>
  <c r="J25" i="2" l="1"/>
  <c r="I37" i="2" l="1"/>
  <c r="H37" i="2"/>
  <c r="I11" i="2"/>
  <c r="H11" i="2"/>
  <c r="C21" i="6" s="1"/>
  <c r="J37" i="2" l="1"/>
  <c r="J11" i="2"/>
</calcChain>
</file>

<file path=xl/sharedStrings.xml><?xml version="1.0" encoding="utf-8"?>
<sst xmlns="http://schemas.openxmlformats.org/spreadsheetml/2006/main" count="825" uniqueCount="395">
  <si>
    <t>REGISTRO DE OPERACIONES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</si>
  <si>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</si>
  <si>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</si>
  <si>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</si>
  <si>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</si>
  <si>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</si>
  <si>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</si>
  <si>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</si>
  <si>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</si>
  <si>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</si>
  <si>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N° CORRELATIVO</t>
  </si>
  <si>
    <t>TIPO OPERACIÓN (FLUJO INGRESO = 1; FLUJO EGRESO = 2)</t>
  </si>
  <si>
    <t>N° DE DOCUMENTO</t>
  </si>
  <si>
    <t>TIPO DOCUMENTO</t>
  </si>
  <si>
    <t>RUT EMISOR</t>
  </si>
  <si>
    <t>FECHA OPERACIÓN</t>
  </si>
  <si>
    <t>GLOSA DE OPERACIÓN</t>
  </si>
  <si>
    <t>MONTO TOTAL FLUJO DE INGRESO O EGRESO</t>
  </si>
  <si>
    <t>Glosa Recuadro 17</t>
  </si>
  <si>
    <t>Código</t>
  </si>
  <si>
    <t>Recuadro 17</t>
  </si>
  <si>
    <t>Codigo</t>
  </si>
  <si>
    <t>saldo de apertura</t>
  </si>
  <si>
    <t>Factura</t>
  </si>
  <si>
    <t>Activo Fijo</t>
  </si>
  <si>
    <t>Existencias</t>
  </si>
  <si>
    <t>Gastos</t>
  </si>
  <si>
    <t>Pago recibido clientes</t>
  </si>
  <si>
    <t>Pago a proveedores</t>
  </si>
  <si>
    <t>BH</t>
  </si>
  <si>
    <t>Honorarios pagados</t>
  </si>
  <si>
    <t>Liquidacion</t>
  </si>
  <si>
    <t>Pago Sueldos</t>
  </si>
  <si>
    <t>Remuneraciones pagadas</t>
  </si>
  <si>
    <t>Pago a factura maquinaria</t>
  </si>
  <si>
    <t>77.777.888-9</t>
  </si>
  <si>
    <t>Pago a proveedores luz</t>
  </si>
  <si>
    <t>77.888.888-0</t>
  </si>
  <si>
    <t>76.777.777-9</t>
  </si>
  <si>
    <t>65.980.777-0</t>
  </si>
  <si>
    <t>Pago Boleta de honorarios</t>
  </si>
  <si>
    <t>12.650.878-4</t>
  </si>
  <si>
    <t>13.980.888-0</t>
  </si>
  <si>
    <t>Pago Formulario 29 Dic 2023</t>
  </si>
  <si>
    <t>Pago Formulario 29 Ene 2024</t>
  </si>
  <si>
    <t>LIBROS</t>
  </si>
  <si>
    <t xml:space="preserve">AÑO COMERCIAL </t>
  </si>
  <si>
    <t>LIBRO DE VENTAS</t>
  </si>
  <si>
    <t>Tipo Documento</t>
  </si>
  <si>
    <t>N°</t>
  </si>
  <si>
    <t>Fecha</t>
  </si>
  <si>
    <t>RUT</t>
  </si>
  <si>
    <t>Razón Social</t>
  </si>
  <si>
    <t>Exento</t>
  </si>
  <si>
    <t>Neto</t>
  </si>
  <si>
    <t>IVA</t>
  </si>
  <si>
    <t>Total</t>
  </si>
  <si>
    <t>TOTALES</t>
  </si>
  <si>
    <t>DON CLAVO SPA</t>
  </si>
  <si>
    <t>LIBRO DE COMPRAS</t>
  </si>
  <si>
    <t>Tipo de Compra</t>
  </si>
  <si>
    <t>SOC DE MAQ SPA</t>
  </si>
  <si>
    <t>COM. JUANITO LTDA</t>
  </si>
  <si>
    <t>LUZ SPA</t>
  </si>
  <si>
    <t>LIBRO DE HONORARIOS</t>
  </si>
  <si>
    <t>Bruto</t>
  </si>
  <si>
    <t>Retención</t>
  </si>
  <si>
    <t>Boleta de Honorarios</t>
  </si>
  <si>
    <t>Asesorias</t>
  </si>
  <si>
    <t>RODRIGO GARCIA P</t>
  </si>
  <si>
    <t>Pago previred</t>
  </si>
  <si>
    <t>Pago Formulario 29 Feb 2024</t>
  </si>
  <si>
    <t>LIQUIDACION</t>
  </si>
  <si>
    <t>TRABAJADOR</t>
  </si>
  <si>
    <t>MANUEL RIOS A</t>
  </si>
  <si>
    <t>REMUNERACION</t>
  </si>
  <si>
    <t>PREVISION</t>
  </si>
  <si>
    <t xml:space="preserve">LIBRO REM </t>
  </si>
  <si>
    <t>DETERMINACIÓN DE LA BASE IMPONIBLE RÉGIMEN PROPYME TRANSPARENTE (14D8)</t>
  </si>
  <si>
    <t xml:space="preserve">CON CONTABILIDAD SIMPLIFICADA </t>
  </si>
  <si>
    <t>INGRESOS:</t>
  </si>
  <si>
    <t>Ingresos Percibidos</t>
  </si>
  <si>
    <t>Reajuste PPM</t>
  </si>
  <si>
    <t>Otros Ingresos</t>
  </si>
  <si>
    <t xml:space="preserve">                                         -</t>
  </si>
  <si>
    <t>Crédito Activo Fijo</t>
  </si>
  <si>
    <t xml:space="preserve"> TOTAL INGRESOS ANUALES </t>
  </si>
  <si>
    <t>EGRESOS POR CAMBIO DE REGIMEN:</t>
  </si>
  <si>
    <t xml:space="preserve">Saldo Existencias al </t>
  </si>
  <si>
    <t>Saldo Activo Fijo (depreciable) al</t>
  </si>
  <si>
    <t xml:space="preserve"> Pérdida Tributaria  </t>
  </si>
  <si>
    <t>SIN CM</t>
  </si>
  <si>
    <t>EGRESOS:</t>
  </si>
  <si>
    <t>ACTIVO FIJO:</t>
  </si>
  <si>
    <t>EXISTENCIAS</t>
  </si>
  <si>
    <t>GASTOS:</t>
  </si>
  <si>
    <t>HONORARIOS:</t>
  </si>
  <si>
    <t>HONORARIOS</t>
  </si>
  <si>
    <t>SUELDOS:</t>
  </si>
  <si>
    <t>SUELDOS</t>
  </si>
  <si>
    <t>OTROS AJUSTES:</t>
  </si>
  <si>
    <t xml:space="preserve"> Pérdida de ejercicios anteriores </t>
  </si>
  <si>
    <t xml:space="preserve"> AJUSTES ARTÍCULO 21 INCISO 2°: </t>
  </si>
  <si>
    <t xml:space="preserve"> GR no afectos art. 21 Inciso 2º (pagados) </t>
  </si>
  <si>
    <t xml:space="preserve"> MULTA FISCAL </t>
  </si>
  <si>
    <t xml:space="preserve"> REAJUSTE ART. 72 </t>
  </si>
  <si>
    <t xml:space="preserve"> IMPUESTO DE PRIMERA CATEGORÍA </t>
  </si>
  <si>
    <t xml:space="preserve"> GR afectos Art. 21 Inciso 1º y 3º (pagados) </t>
  </si>
  <si>
    <t xml:space="preserve"> TOTAL EGRESOS ANUALES </t>
  </si>
  <si>
    <t xml:space="preserve"> BASE IMPONIBLE </t>
  </si>
  <si>
    <t xml:space="preserve"> Otros ajustes </t>
  </si>
  <si>
    <t>(+)</t>
  </si>
  <si>
    <t>BASE IMPONIBLE</t>
  </si>
  <si>
    <t>FIRMA</t>
  </si>
  <si>
    <t>REPRESENTANTE LEGAL</t>
  </si>
  <si>
    <t>CONTADOR</t>
  </si>
  <si>
    <t>NOMBRE COMPLETO</t>
  </si>
  <si>
    <t>VENTAS AÑO 2024 Y PERCIBIDAS EN AÑO 2023</t>
  </si>
  <si>
    <t>VENTAS AÑO 2023 Y PERCIBIDAS EN AÑO 2024</t>
  </si>
  <si>
    <t xml:space="preserve"> COMPRAS AÑO 2024 Y PAGO 2024 </t>
  </si>
  <si>
    <t xml:space="preserve"> COMPRAS AÑO 2023 Y PAGO 2024 </t>
  </si>
  <si>
    <t xml:space="preserve"> GASTOS AÑO 2024 Y PAGO 2024 </t>
  </si>
  <si>
    <t xml:space="preserve"> GASTOS AÑO 2023 Y PAGO 2024 </t>
  </si>
  <si>
    <t xml:space="preserve"> GASTOS  AÑO 2023 Y PAGO 2024 </t>
  </si>
  <si>
    <t>14D8 "Régimen ProPyme Transparente"</t>
  </si>
  <si>
    <t>RECUADRO N° 22: BASE IMPONIBLE RÉGIMEN DE TRANSPARENCIA TRIBUTARIA (ART. 14 LETRA D) N° 8 LIR)</t>
  </si>
  <si>
    <t>PERCIBIDO O PAGADO</t>
  </si>
  <si>
    <t>Ingresos del giro percibidos</t>
  </si>
  <si>
    <t>+</t>
  </si>
  <si>
    <t>Ingresos del giro devengados en ejercicios anteriores y percibidos en el ejercicio actual</t>
  </si>
  <si>
    <t>Rentas de fuente extranjera percibidas</t>
  </si>
  <si>
    <t>Intereses y reajustes percibidos por préstamos y otros</t>
  </si>
  <si>
    <t>Mayor valor por rescate o enajenación de inversiones o bienes no depreciables</t>
  </si>
  <si>
    <t>Dividendos o retiros percibidos en el ejercicio, por participaciones en otras empresas</t>
  </si>
  <si>
    <t>Incremento por IDPC y crédito total disponible por impuestos soportados en el extranjero</t>
  </si>
  <si>
    <t>Ingresos percibidos o devengados por operaciones con empresas relacionadas del art. 14 letra A) LIR</t>
  </si>
  <si>
    <t>Otros ingresos percibidos o devengados</t>
  </si>
  <si>
    <t>Ingreso diferido imputado en el ejercicio, debidamente incrementado y reajustado, cuando corresponda</t>
  </si>
  <si>
    <t>Crédito por activos fijos adquiridos en el ejercicio (art. 33 bis LIR)</t>
  </si>
  <si>
    <t>Total de Ingresos Anuales</t>
  </si>
  <si>
    <t>=</t>
  </si>
  <si>
    <t>Gasto por saldo inicial de existencias o insumos del negocio en cambio de régimen, pagados</t>
  </si>
  <si>
    <t>(-)</t>
  </si>
  <si>
    <t>Gasto por saldo inicial de activos fijos depreciables en cambio de régimen, pagados</t>
  </si>
  <si>
    <t>Gasto por pérdida tributaria en cambio de régimen</t>
  </si>
  <si>
    <t>Existencias, insumos y servicios del negocio, pagados</t>
  </si>
  <si>
    <t>Existencias, insumos y servicios del negocio adeudados en ejercicios anteriores y pagados en
el ejercicio actual</t>
  </si>
  <si>
    <t>Gastos de rentas de fuente extranjera, pagados</t>
  </si>
  <si>
    <t>Adquisición de bienes del activo fijo, pagados</t>
  </si>
  <si>
    <t>Arriendos pagados</t>
  </si>
  <si>
    <t>Gastos por exigencias medio ambientales, pagados</t>
  </si>
  <si>
    <t>Intereses y reajustes pagados por préstamos y otros</t>
  </si>
  <si>
    <t>Amortización de intangibles, art. 22° transitorio bis, inc. 4°, 5° y 6° Ley N° 21.210</t>
  </si>
  <si>
    <t>Pérdida en rescate o enajenación de inversiones o bienes no depreciables</t>
  </si>
  <si>
    <t>Otros gastos deducibles de los ingresos</t>
  </si>
  <si>
    <t>Gastos o egresos pagados o adeudados por operaciones con empresas relacionadas del art. 14 letra A) LIR</t>
  </si>
  <si>
    <t>Pérdidas tributarias de ejercicios anteriores</t>
  </si>
  <si>
    <t>Créditos incobrables castigados en el ejercicio (reconocidos sobre ingresos devengados)</t>
  </si>
  <si>
    <t>Total de Egresos Anuales</t>
  </si>
  <si>
    <t>Base Imponible a Asignar a Propietarios que son Contribuyentes de Impuestos Finales, o Pérdida Tributaria del Ejercicio</t>
  </si>
  <si>
    <t>DETERMINACIÓN RÉGIMEN PROPYME (14D3)</t>
  </si>
  <si>
    <t>CAPITAL PROPIO TRIBUTARIO SIMPLIFICADO</t>
  </si>
  <si>
    <t>AT 2024</t>
  </si>
  <si>
    <t>CPT positivo (inicial)</t>
  </si>
  <si>
    <t>CPTs AT 2023</t>
  </si>
  <si>
    <t>CPT negativo (inicial)</t>
  </si>
  <si>
    <t>Capital Aportado</t>
  </si>
  <si>
    <t>Aumentos (efectivos) de capital</t>
  </si>
  <si>
    <t>Disminuciones (efectivas) de capital</t>
  </si>
  <si>
    <t>Más:</t>
  </si>
  <si>
    <t>Base Imponible afecta a IDPC del ejercicio</t>
  </si>
  <si>
    <t>Pérdida ejercicios anteriores</t>
  </si>
  <si>
    <t xml:space="preserve">Retiros o dividendos percibidos </t>
  </si>
  <si>
    <t>Menos:</t>
  </si>
  <si>
    <t>GR no afectos art. 21 (pagados)</t>
  </si>
  <si>
    <t xml:space="preserve">                                      -</t>
  </si>
  <si>
    <t>Retiros o distribuciones del ejercicios</t>
  </si>
  <si>
    <t>Pérdida tributaria del ejercicio</t>
  </si>
  <si>
    <t>CAPITAL PROPIO SIMPLIFICADO</t>
  </si>
  <si>
    <t>AL 01 DE ENERO DE 2025</t>
  </si>
  <si>
    <t>RECUADRO N° 23: CPTS RÉGIMEN DE TRANSPARENCIA TRIBUTARIA (ART. 14 LETRA D) N° 8 LIR)</t>
  </si>
  <si>
    <t>Capital Propio Tributario (CPT) o Capital Propio Tributario Simplificado (CPTs) positivo inicial</t>
  </si>
  <si>
    <t>Capital Propio Tributario (CPT) o Capital Propio Tributario Simplificado (CPTs) negativo inicial</t>
  </si>
  <si>
    <t>Capital aportado empresas que inician actividades en el año comercial que corresponda a esta declaración</t>
  </si>
  <si>
    <t>Aumentos (efectivos) de capital del ejercicio</t>
  </si>
  <si>
    <t>Disminuciones (efectivas) de capital del ejercicio</t>
  </si>
  <si>
    <t>Base imponible del ejercicio, asignable a los propietarios</t>
  </si>
  <si>
    <t>Pérdida tributaria del ejercicio al 31 de diciembre</t>
  </si>
  <si>
    <t>Remesas, retiros o dividendos repartidos en el ejercicio</t>
  </si>
  <si>
    <t>Partidas de gastos no aceptados</t>
  </si>
  <si>
    <t>Crédito por IDPC, por participaciones en otras empresas que incrementaron la BI del ejercicio.</t>
  </si>
  <si>
    <t>Crédito total disponible imputable contra impuestos finales (IPE), del ejercicio</t>
  </si>
  <si>
    <t>Otras partidas a agregar</t>
  </si>
  <si>
    <t>Otras partidas a deducir</t>
  </si>
  <si>
    <t>Capital propio tributario simplificado ( CPTS) positivo final</t>
  </si>
  <si>
    <t>Capital propio tributario simplificado (CPTS) negativo final</t>
  </si>
  <si>
    <t>DECLARACION JURADA 1947</t>
  </si>
  <si>
    <t>RESOLUCIÓN 97 DEL 28.08.2020</t>
  </si>
  <si>
    <t>Sección B:  DATOS DE LOS INFORMADOS (propietarios)</t>
  </si>
  <si>
    <t xml:space="preserve">N° </t>
  </si>
  <si>
    <t xml:space="preserve">RUT del titular </t>
  </si>
  <si>
    <t xml:space="preserve">Base Imponible a tributar con impuestos finales </t>
  </si>
  <si>
    <t>DATOS INFORMATIVOS</t>
  </si>
  <si>
    <t>CRÉDITOS PARA IMPUESTO GLOBAL COMPLEMENTARIO O ADICIONAL</t>
  </si>
  <si>
    <t>PPM  puesto a disposición de los propietarios</t>
  </si>
  <si>
    <t>N° Certificado</t>
  </si>
  <si>
    <t>Monto de ingreso diferido contenido en la base imponible a tributar con impuestos finales</t>
  </si>
  <si>
    <t>Retiros, remesas o distribuciones del ejercicio</t>
  </si>
  <si>
    <t>Crédito Impuesto de Primera Categoría</t>
  </si>
  <si>
    <t>Monto Total Crédito IPE (Impuesto pagado en el Exterior)</t>
  </si>
  <si>
    <t>Crédito por ingreso diferido imputado en el ejercicio</t>
  </si>
  <si>
    <t>Crédito artículo 33 bis de la LIR</t>
  </si>
  <si>
    <t>No Sujetos a Restitución</t>
  </si>
  <si>
    <t>Sujetos a Restitución</t>
  </si>
  <si>
    <t xml:space="preserve">No sujeto a restitución </t>
  </si>
  <si>
    <t>Sujeto a restitución (castigado, 65%)</t>
  </si>
  <si>
    <t>Sin derecho a devolución</t>
  </si>
  <si>
    <t>Con derecho a devolución</t>
  </si>
  <si>
    <t>C10</t>
  </si>
  <si>
    <t>C11</t>
  </si>
  <si>
    <t>C12</t>
  </si>
  <si>
    <t>C13</t>
  </si>
  <si>
    <t>C14</t>
  </si>
  <si>
    <t>C15</t>
  </si>
  <si>
    <t>FUT</t>
  </si>
  <si>
    <t>EX 14B</t>
  </si>
  <si>
    <t>CAPITAL</t>
  </si>
  <si>
    <t>UTILIDADES</t>
  </si>
  <si>
    <t>SOCIO A</t>
  </si>
  <si>
    <t>SOCIO B</t>
  </si>
  <si>
    <t xml:space="preserve">PPM PAGADOS </t>
  </si>
  <si>
    <t>F22 Anverso Completo</t>
  </si>
  <si>
    <t>Nombre</t>
  </si>
  <si>
    <t>TIPOS  DE RENTAS Y REBAJAS</t>
  </si>
  <si>
    <t>CRÉDITO POR IMPUESTO DE PRIMERA CATEGORÍA</t>
  </si>
  <si>
    <t>RENTAS Y REBAJAS</t>
  </si>
  <si>
    <t>CON OBLIGACIÓN DE RESTITUCIÓN</t>
  </si>
  <si>
    <t>SIN OBLIGACIÓN DE RESTITUCIÓN</t>
  </si>
  <si>
    <t>BASE IMPONIBLE IUSC O  IGC O IA</t>
  </si>
  <si>
    <t xml:space="preserve">RENTAS AFECTAS DE FUENTE NACIONAL O EXTRANJERA </t>
  </si>
  <si>
    <t>Retiros o remesas afectos al IGC o IA, según art. 14 letras A) y/o D) N° 3 LIR</t>
  </si>
  <si>
    <t>Dividendos afectos al IGC o IA, según art.14 letras A) y/o D) N° 3 LIR</t>
  </si>
  <si>
    <t>Gastos rechazados y otras partidas referidos en el art. 21 inc. 3° LIR</t>
  </si>
  <si>
    <t>Rentas presuntas propias y/o de terceros, según art. 14 letra B) N° 2 y art. 34 LIR</t>
  </si>
  <si>
    <t>Otras rentas propias y/o de terceros, provenientes de empresas que determinan su renta efectiva sin contabilidad completa, según art. 14 letra B) N° 1 LIR</t>
  </si>
  <si>
    <t>Rentas asignada propias y/o de terceros, provenientes de empresas sujetas al art. 14 letra D) N° 8 LIR</t>
  </si>
  <si>
    <t>Rentas percibidas de los arts. 42 Nº 2 (honorarios) y 48 (rem. directores S.A.) LIR, según Recuadro N° 1</t>
  </si>
  <si>
    <t>Rentas de capitales mobiliarios (art. 20 N° 2 LIR), mayor valor en rescate de cuotas fondos mutuos y enajenación de acciones y derechos sociales (art. 17 N° 8 LIR) y retiros de ELD (arts. 42 ter y quáter LIR)</t>
  </si>
  <si>
    <t>Rentas exentas del IGC, según art. 54 N° 3 LIR</t>
  </si>
  <si>
    <t>Otras rentas de fuente chilena afectas al IGC o IA (según instrucciones)</t>
  </si>
  <si>
    <t>Otras rentas de fuente extranjera afectas al IGC o IA (según instrucciones)</t>
  </si>
  <si>
    <t>Sueldos, pensiones y otras rentas similares de fuente nacional</t>
  </si>
  <si>
    <t>Sueldos, pensiones y otras rentas similares de fuente extranjera</t>
  </si>
  <si>
    <t>Retiro único y extraordinario de fondos previsionales, establecido en la Ley N° 21.295</t>
  </si>
  <si>
    <t>Incremento por IDPC, según arts. 54 N° 1 y 62 LIR</t>
  </si>
  <si>
    <t>Incremento por impuestos soportados en el exterior, según arts. 41 A LIR</t>
  </si>
  <si>
    <t>REBAJAS A LA RENTA</t>
  </si>
  <si>
    <t>Impuesto Territorial pagado en el año 2021, según art. 55 letra a) LIR</t>
  </si>
  <si>
    <t xml:space="preserve">Donaciones, según art. 7° Ley N° 16.282 y D.L. N° 45 de 1973 </t>
  </si>
  <si>
    <t>Pérdida en operaciones de capitales mobiliarios y ganancias de capital según códigos 105, 155, 152 y 1032 (arts.54 N°1 y 62 LIR)</t>
  </si>
  <si>
    <t xml:space="preserve">Rebaja por donaciones a entidades sin fines de lucro según nuevo Título VIII bis D.L. N° 3.063 de 1979 (incorporado por Ley N° 21.440), efectuadas por contribuyentes del IUSC, IGC o IA </t>
  </si>
  <si>
    <t>SUB TOTAL (Si declara IA trasladar a código 133 o 32)</t>
  </si>
  <si>
    <t>Cotizaciones previsionales correspondientes al empresario o socio, según art. 55 letra b) LIR</t>
  </si>
  <si>
    <t>Intereses pagados por créditos con garantía hipotecaria, según art. 55 bis LIR</t>
  </si>
  <si>
    <t>Dividendos hipotecarios pagados por viviendas nuevas acogidas al D.F.L. Nº 2 de 1959, según Ley N°19.622</t>
  </si>
  <si>
    <t>20% cuotas fondos de inversión adquiridas antes del 04.06.93, según art. 6 Transitorio Ley N° 19.247</t>
  </si>
  <si>
    <t>Ahorro previsional, según art.42 bis inc. 1° LIR</t>
  </si>
  <si>
    <t>BASE IMPONIBLE ANUAL DE IUSC o IGC (registre solo si diferencia es positiva).</t>
  </si>
  <si>
    <t>IUSC o IGC</t>
  </si>
  <si>
    <t>IGC o IUSC, según tabla (arts. 47, 52 o 52 bis LIR)</t>
  </si>
  <si>
    <t>IGC sobre intereses y otros rendimientos, según art. 54 bis LIR</t>
  </si>
  <si>
    <t>Reliquidación IGC por ganancias de capital, según art. 17 N° 8 letras a) literal v) y b) LIR</t>
  </si>
  <si>
    <t>Débito fiscal por ahorro neto negativo (Recuadro N° 3), según art. 3° transitorio numeral VI) Ley N° 20.780 (ex. art. 57 bis LIR)</t>
  </si>
  <si>
    <t>Débito fiscal por restitución crédito por IDPC, según art. 56 N° 3 inc. final LIR</t>
  </si>
  <si>
    <t>Tasa adicional de 10% de IGC, sobre cantidades declaradas en código 106 art. 21 inc. 3° LIR</t>
  </si>
  <si>
    <t>Crédito al IGC, según art. 52 bis LIR</t>
  </si>
  <si>
    <t>CREDITOS AL IMPUESTO</t>
  </si>
  <si>
    <t>Crédito por asignaciones por causa de muerte Ley N° 16.271, según art. 17 N° 8 letra b) literal vi) LIR</t>
  </si>
  <si>
    <t>Crédito al IGC por fomento forestal, según D.L. N° 701 de 1974</t>
  </si>
  <si>
    <t>Crédito proporcional al IGC por rentas exentas declaradas en código 152, según art. 56 N° 2 LIR</t>
  </si>
  <si>
    <t>Crédito al IGC por Impuesto Tasa Adicional, según ex. art. 21 LIR</t>
  </si>
  <si>
    <t>Crédito al IGC por donaciones para fines deportivos, según art. 62 y sgtes. Ley N° 19.712</t>
  </si>
  <si>
    <t>Crédito al IGC por IDPC sin derecho a devolución, según arts. 20 N° 1 letra a), 41 A N° 4 letra A) letra a) y 56 N° 3 LIR</t>
  </si>
  <si>
    <t>Crédito al IGC del 5% sobre total de retiros o dividendos que excedan de 310 UTA que tengan derecho a crédito por IDPC con obligación de restitución, según art. 56 N° 4 LIR</t>
  </si>
  <si>
    <t>Crédito al IGC por Impuesto Territorial pagado por explotación de bienes raíces no agrícolas, según art. 56 N° 5 LIR</t>
  </si>
  <si>
    <t>Crédito al IGC por art. 33 bis, según art. 14 letra D) N°8 letra a) numeral (v) LIR</t>
  </si>
  <si>
    <t>Crédito al IGC o IUSC por gastos en educación, según art. 55 ter LIR</t>
  </si>
  <si>
    <t>Crédito al IGC o IUSC por donaciones para fines sociales, según art. 1° bis Ley N° 19.885</t>
  </si>
  <si>
    <t>Crédito al IGC por donaciones a universidades e institutos profesionales, según art. 69 Ley N° 18.681</t>
  </si>
  <si>
    <t>Crédito al IGC por ingreso diferido, según art. 14 letra D) N°8 letra d) numeral (ii) LIR</t>
  </si>
  <si>
    <t>Crédito al IUSC  o IGC por impuestos soportados en el exterior, según arts. 41 A N°4 letra B) o N° 5 LIR</t>
  </si>
  <si>
    <t>Crédito al IGC o IUSC por IUSC, según art. 56 N° 2 LIR</t>
  </si>
  <si>
    <t>Crédito al IGC o IUSC por ahorro neto positivo (Recuadro N° 3), según art. 3° Transitorio numeral VI) Ley N° 20.780 (ex. art. 57 bis LIR)</t>
  </si>
  <si>
    <t>Crédito al IGC o IUSC por IDPC con derecho a devolución, según art. 56 N° 3 LIR</t>
  </si>
  <si>
    <t>Crédito al IGC por impuestos soportados en el exterior, según arts. 41 A N° 4 letra A) letra b) LIR</t>
  </si>
  <si>
    <t>Crédito al IGC por donaciones al Fondo Nacional de Reconstrucción, según arts. 5 y 9 Ley N° 20.444</t>
  </si>
  <si>
    <t>Crédito al IGC o IUSC por donaciones para fines culturales, según art.8 Ley N° 18.985</t>
  </si>
  <si>
    <t>IGC O IUSC, DÉBITO FISCAL Y/O TASA ADICIONAL DETERMINADO</t>
  </si>
  <si>
    <t>IMPUESTOS ANUALES A LA RENTA</t>
  </si>
  <si>
    <t>IMPUESTOS</t>
  </si>
  <si>
    <t>REBAJAS AL IMPUESTO</t>
  </si>
  <si>
    <t>IMPUESTOS DETERMINADOS</t>
  </si>
  <si>
    <t>IDPC de empresas acogidas al régimen Pro Pyme, según art. 14 letra D) N° 3 LIR</t>
  </si>
  <si>
    <t>IDPC de empresas acogidas al régimen de imputación parcial de créditos, según art. 14 letra A) LIR</t>
  </si>
  <si>
    <t>IDPC contribuyentes  o entidades sin vínculo directo o indirecto con propietarios afectos a IGC o IA, según art. 14 G) LIR</t>
  </si>
  <si>
    <t>IDPC sobre rentas presuntas, según art. 34 LIR</t>
  </si>
  <si>
    <t>IDPC sobre rentas efectivas determinadas sin contabilidad completa</t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</si>
  <si>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</si>
  <si>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</si>
  <si>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</si>
  <si>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art. 64 bis LIR</t>
  </si>
  <si>
    <t>Impuesto Único de 10% por enajenación de bienes raíces, según art. 17 N° 8 letra b) LIR y/o art. 4 Ley N° 21.078</t>
  </si>
  <si>
    <t>Impuesto Único de 40% sobre gastos rechazados y otras partidas de acuerdo al art. 21 inc. 1°, art. 14 letra A) N° 9 LIR</t>
  </si>
  <si>
    <t>Impuesto único de 10% por enajenación o rescate de acciones de S.A. con presencia bursátil, de cuotas de fondos de inversión y fondos mutuos, según art. 107 LIR vigente a partir del 02.09.2022</t>
  </si>
  <si>
    <t xml:space="preserve">Contribución para el desarrollo regional según art. 32° Ley N° 21.210 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</si>
  <si>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</si>
  <si>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</si>
  <si>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</si>
  <si>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</si>
  <si>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</si>
  <si>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artículo 39 transitorio Ley N° 21.210</t>
  </si>
  <si>
    <t>Diferencia de IA por crédito indebido por IDPC o el crédito a que se refiere el art. 41 A en caso de empresas acogidas al régimen del art. 14 letras A) y D) N° 3, según art. 74 N° 4 LIR</t>
  </si>
  <si>
    <t>Tasa adicional de 10% de IA, sobre cantidades declaradas en código 106, según art. 21 inc 3° LIR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</si>
  <si>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</si>
  <si>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</si>
  <si>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</si>
  <si>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</si>
  <si>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</si>
  <si>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</si>
  <si>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</si>
  <si>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</si>
  <si>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</si>
  <si>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Reliquidación IGC por término de giro de empresa acogida al régimen del art. 14 letras A) y D) N° 3 y 8, según art. 38 bis N° 3 LIR</t>
  </si>
  <si>
    <t>Pagos provisionales, según arts. 14 letra D) N° 3 letra (k) y 84 LIR</t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</si>
  <si>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</si>
  <si>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</si>
  <si>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</si>
  <si>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</si>
  <si>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</si>
  <si>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Retenciones por rentas declaradas en código 110 (Recuadro N°1)</t>
  </si>
  <si>
    <t>Mayor retención por sueldos, pensiones y otras rentas similares declaradas en código 1098</t>
  </si>
  <si>
    <t>Retenciones por rentas declaradas en códigos 155 y/o 767</t>
  </si>
  <si>
    <t>Retenciones por rentas declaradas en códigos 104, 106, 108, 955, 1632, 155, 1032, 908, 951, 32</t>
  </si>
  <si>
    <t>PPUA sin derecho a devolución, según art. 27 transitorio de la ley N° 21.210</t>
  </si>
  <si>
    <t>PPUA con derecho a devolución, según art. 27 transitorio de la ley N° 21.210</t>
  </si>
  <si>
    <t>Remanente de crédito por reliquidación del IUSC y/o por ahorro neto positivo, proveniente de códigos 162 y/o 174</t>
  </si>
  <si>
    <t>Remanente de crédito por IDPC proveniente de códigos 1638 y/o 610</t>
  </si>
  <si>
    <t>Créditos puestos a disposición de los socios por la sociedad respectiva, según instrucciones</t>
  </si>
  <si>
    <t>Crédito por sistemas solares térmicos, según Ley N° 20.365</t>
  </si>
  <si>
    <t>PPM puestos a disposición de los propietarios de empresas del régimen de transparencia tributaria del art. 14 letra D) N° 8 LIR</t>
  </si>
  <si>
    <t>Pago provisional exportadores, según ex-art. 13 Ley N° 18.768</t>
  </si>
  <si>
    <t>Retenciones sobre intereses, según art. 74 N° 7 LIR</t>
  </si>
  <si>
    <t>Impuestos declarados y pagados en conformidad al art. 69 N° 3 y 4 del la LIR</t>
  </si>
  <si>
    <t>Excedente crédito por IDPC del código 76</t>
  </si>
  <si>
    <t>OTROS CARGOS</t>
  </si>
  <si>
    <t>Cargo por cotizaciones previsionales, según arts. 89 y sgtes. D.L. N° 3.500 de 1980</t>
  </si>
  <si>
    <t>Monto a pagar cuota préstamo tasa 0% (préstamo solidario del Estado)</t>
  </si>
  <si>
    <t>Monto a pagar cuota anticipo solidario para pago de cotizaciones, según art. 21 inc. 1° y 3° Ley N° 21.354</t>
  </si>
  <si>
    <t>RESULTADO LIQUIDACIÓN ANUAL IMPUESTO A LA RENTA   (si el resultado es negativo o cero, deberá declarar por Internet)</t>
  </si>
  <si>
    <t>ROL ÚNICO TRIBUTARIO</t>
  </si>
  <si>
    <t>Primer apellido o razón social</t>
  </si>
  <si>
    <t>Segundo apellido</t>
  </si>
  <si>
    <t>Nombres</t>
  </si>
  <si>
    <t>03</t>
  </si>
  <si>
    <t>01</t>
  </si>
  <si>
    <t>02</t>
  </si>
  <si>
    <t>05</t>
  </si>
  <si>
    <t>REMANENTE DE CRÉDITO</t>
  </si>
  <si>
    <t xml:space="preserve"> SALDO A FAVOR</t>
  </si>
  <si>
    <t>IMPUESTO A PAGAR</t>
  </si>
  <si>
    <t>Impuesto adeudado</t>
  </si>
  <si>
    <t>Menos: saldo puesto a disposición de los socios</t>
  </si>
  <si>
    <t>Reajuste art.72, código 305   %</t>
  </si>
  <si>
    <t>TOTAL A PAGAR (códigos 90 +39)</t>
  </si>
  <si>
    <t>Monto</t>
  </si>
  <si>
    <t>RECARGOS POR DECLARACIÓN FUERA DE PLAZO</t>
  </si>
  <si>
    <t>SOLICITO DEPOSITAR REMANENTE EN CUENTA CORRIENTE O DE AHORRO BANCARIA</t>
  </si>
  <si>
    <t>RECARGOS POR MORA EN EL PAGO</t>
  </si>
  <si>
    <t>MÁS: reajustes declaración fuera de plazo</t>
  </si>
  <si>
    <t>Nombre institución bancaria</t>
  </si>
  <si>
    <t>MÁS: intereses y multas declaración fuera de plazo</t>
  </si>
  <si>
    <t>Tipo de cuenta</t>
  </si>
  <si>
    <t>TOTAL A PAGAR (códigos 91 + 92 + 93)</t>
  </si>
  <si>
    <t>(Marque con una X según corresponda)</t>
  </si>
  <si>
    <t xml:space="preserve">Cuenta corriente </t>
  </si>
  <si>
    <t>Cuenta vista</t>
  </si>
  <si>
    <t>NOTA: el Rol Único Tributario, nombre o razón social, resultado liquidación anual impuesto a la renta, domicilio, comuna, región y el resto de los datos de identificación son obligatorios.</t>
  </si>
  <si>
    <t xml:space="preserve">Cuenta de ahorro </t>
  </si>
  <si>
    <t>EVITESE PROBLEMAS, DECLARE POR INTERNET www.sii.cl</t>
  </si>
  <si>
    <r>
      <t xml:space="preserve">MONTO QUE </t>
    </r>
    <r>
      <rPr>
        <b/>
        <u/>
        <sz val="12"/>
        <color theme="1"/>
        <rFont val="Arial"/>
        <family val="2"/>
      </rPr>
      <t xml:space="preserve">AFECTA </t>
    </r>
    <r>
      <rPr>
        <b/>
        <sz val="12"/>
        <color theme="1"/>
        <rFont val="Arial"/>
        <family val="2"/>
      </rPr>
      <t>LA BASE IMPONIBLE</t>
    </r>
  </si>
  <si>
    <t>AL 31 DE DICIEMBRE DE 2024</t>
  </si>
  <si>
    <t>NOTA VENTAS SOBRE $50.000 UF</t>
  </si>
  <si>
    <t>-</t>
  </si>
  <si>
    <t>33 bis</t>
  </si>
  <si>
    <t>en el año de inicio de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</si>
</sst>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164" formatCode="_ * #,##0_ ;_ * \-#,##0_ ;_ * &quot;-&quot;_ ;_ @_ "/>
    <numFmt numFmtId="165" formatCode="[$-340A]d&quot; de &quot;mmmm&quot; de &quot;yyyy;@"/>
    <numFmt numFmtId="166" formatCode="_ &quot;$&quot;* #,##0_ ;_ &quot;$&quot;* \-#,##0_ ;_ &quot;$&quot;* &quot;-&quot;_ ;_ @_ "/>
    <numFmt numFmtId="167" formatCode="_ * #,##0.00_ ;_ * \-#,##0.00_ ;_ * &quot;-&quot;_ ;_ @_ "/>
    <numFmt numFmtId="168" formatCode="#,##0;[Red]\(#,##0\)"/>
    <numFmt numFmtId="169" formatCode="_ * #,##0.000_ ;_ * \-#,##0.000_ ;_ * &quot;-&quot;_ ;_ @_ "/>
  </numFmts>
  <fonts count="4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rgb="FF002060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0070C0"/>
      <name val="Verdan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strike/>
      <sz val="9"/>
      <color theme="1"/>
      <name val="Arial"/>
      <family val="2"/>
    </font>
    <font>
      <b/>
      <sz val="11"/>
      <name val="Arial"/>
      <family val="2"/>
    </font>
    <font>
      <b/>
      <u/>
      <sz val="11"/>
      <color rgb="FFFF0000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rgb="FFFF0000"/>
      <name val="Arial"/>
      <family val="2"/>
    </font>
    <font>
      <b/>
      <u val="singleAccounting"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lightDown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hair">
        <color rgb="FF0033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30" fillId="0" borderId="0"/>
    <xf numFmtId="44" fontId="6" fillId="0" borderId="0" applyFont="0" applyFill="0" applyBorder="0" applyAlignment="0" applyProtection="0"/>
  </cellStyleXfs>
  <cellXfs count="748">
    <xf numFmtId="0" fontId="0" fillId="0" borderId="0" xfId="0"/>
    <xf numFmtId="14" fontId="5" fillId="2" borderId="5" xfId="0" applyNumberFormat="1" applyFont="1" applyFill="1" applyBorder="1"/>
    <xf numFmtId="0" fontId="0" fillId="2" borderId="0" xfId="0" applyFill="1"/>
    <xf numFmtId="0" fontId="5" fillId="2" borderId="23" xfId="0" applyFont="1" applyFill="1" applyBorder="1"/>
    <xf numFmtId="14" fontId="5" fillId="2" borderId="23" xfId="0" applyNumberFormat="1" applyFont="1" applyFill="1" applyBorder="1"/>
    <xf numFmtId="0" fontId="0" fillId="5" borderId="0" xfId="0" applyFill="1"/>
    <xf numFmtId="0" fontId="4" fillId="2" borderId="0" xfId="0" applyFont="1" applyFill="1"/>
    <xf numFmtId="41" fontId="4" fillId="2" borderId="0" xfId="1" applyFont="1" applyFill="1"/>
    <xf numFmtId="0" fontId="7" fillId="2" borderId="0" xfId="0" applyFont="1" applyFill="1"/>
    <xf numFmtId="41" fontId="4" fillId="2" borderId="0" xfId="1" applyFont="1" applyFill="1" applyAlignment="1">
      <alignment horizontal="center"/>
    </xf>
    <xf numFmtId="0" fontId="9" fillId="2" borderId="28" xfId="0" applyFont="1" applyFill="1" applyBorder="1"/>
    <xf numFmtId="0" fontId="10" fillId="2" borderId="0" xfId="0" applyFont="1" applyFill="1"/>
    <xf numFmtId="0" fontId="12" fillId="2" borderId="0" xfId="0" applyFont="1" applyFill="1"/>
    <xf numFmtId="41" fontId="12" fillId="2" borderId="0" xfId="1" applyFont="1" applyFill="1"/>
    <xf numFmtId="41" fontId="10" fillId="2" borderId="0" xfId="1" applyFont="1" applyFill="1" applyAlignment="1">
      <alignment horizontal="center"/>
    </xf>
    <xf numFmtId="41" fontId="10" fillId="2" borderId="0" xfId="1" applyFont="1" applyFill="1"/>
    <xf numFmtId="0" fontId="13" fillId="2" borderId="25" xfId="0" applyFont="1" applyFill="1" applyBorder="1"/>
    <xf numFmtId="41" fontId="12" fillId="2" borderId="25" xfId="1" applyFont="1" applyFill="1" applyBorder="1" applyAlignment="1">
      <alignment horizontal="center"/>
    </xf>
    <xf numFmtId="0" fontId="12" fillId="2" borderId="25" xfId="0" applyFont="1" applyFill="1" applyBorder="1"/>
    <xf numFmtId="41" fontId="12" fillId="2" borderId="25" xfId="1" applyFont="1" applyFill="1" applyBorder="1"/>
    <xf numFmtId="41" fontId="12" fillId="2" borderId="27" xfId="1" applyFont="1" applyFill="1" applyBorder="1"/>
    <xf numFmtId="41" fontId="10" fillId="2" borderId="0" xfId="1" applyFont="1" applyFill="1" applyBorder="1"/>
    <xf numFmtId="0" fontId="13" fillId="2" borderId="0" xfId="0" applyFont="1" applyFill="1"/>
    <xf numFmtId="41" fontId="12" fillId="2" borderId="0" xfId="1" applyFont="1" applyFill="1" applyAlignment="1">
      <alignment horizontal="center"/>
    </xf>
    <xf numFmtId="0" fontId="12" fillId="2" borderId="30" xfId="0" applyFont="1" applyFill="1" applyBorder="1" applyAlignment="1">
      <alignment wrapText="1"/>
    </xf>
    <xf numFmtId="0" fontId="12" fillId="2" borderId="31" xfId="0" applyFont="1" applyFill="1" applyBorder="1" applyAlignment="1">
      <alignment wrapText="1"/>
    </xf>
    <xf numFmtId="41" fontId="12" fillId="2" borderId="31" xfId="1" applyFont="1" applyFill="1" applyBorder="1" applyAlignment="1">
      <alignment horizontal="center"/>
    </xf>
    <xf numFmtId="0" fontId="12" fillId="2" borderId="31" xfId="0" applyFont="1" applyFill="1" applyBorder="1"/>
    <xf numFmtId="41" fontId="12" fillId="2" borderId="31" xfId="1" applyFont="1" applyFill="1" applyBorder="1"/>
    <xf numFmtId="41" fontId="12" fillId="2" borderId="32" xfId="1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14" fontId="10" fillId="2" borderId="13" xfId="0" applyNumberFormat="1" applyFont="1" applyFill="1" applyBorder="1"/>
    <xf numFmtId="41" fontId="10" fillId="2" borderId="13" xfId="1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14" fontId="10" fillId="2" borderId="5" xfId="0" applyNumberFormat="1" applyFont="1" applyFill="1" applyBorder="1"/>
    <xf numFmtId="41" fontId="10" fillId="2" borderId="5" xfId="1" applyFont="1" applyFill="1" applyBorder="1"/>
    <xf numFmtId="164" fontId="12" fillId="2" borderId="7" xfId="0" applyNumberFormat="1" applyFont="1" applyFill="1" applyBorder="1"/>
    <xf numFmtId="0" fontId="10" fillId="2" borderId="33" xfId="0" applyFont="1" applyFill="1" applyBorder="1"/>
    <xf numFmtId="0" fontId="10" fillId="2" borderId="18" xfId="0" applyFont="1" applyFill="1" applyBorder="1"/>
    <xf numFmtId="14" fontId="10" fillId="2" borderId="18" xfId="0" applyNumberFormat="1" applyFont="1" applyFill="1" applyBorder="1"/>
    <xf numFmtId="41" fontId="10" fillId="2" borderId="18" xfId="1" applyFont="1" applyFill="1" applyBorder="1"/>
    <xf numFmtId="164" fontId="12" fillId="2" borderId="34" xfId="0" applyNumberFormat="1" applyFont="1" applyFill="1" applyBorder="1"/>
    <xf numFmtId="0" fontId="12" fillId="2" borderId="30" xfId="0" applyFont="1" applyFill="1" applyBorder="1"/>
    <xf numFmtId="0" fontId="12" fillId="2" borderId="26" xfId="0" applyFont="1" applyFill="1" applyBorder="1"/>
    <xf numFmtId="41" fontId="12" fillId="2" borderId="5" xfId="1" applyFont="1" applyFill="1" applyBorder="1" applyAlignment="1">
      <alignment horizontal="center"/>
    </xf>
    <xf numFmtId="0" fontId="12" fillId="2" borderId="5" xfId="0" applyFont="1" applyFill="1" applyBorder="1"/>
    <xf numFmtId="41" fontId="12" fillId="2" borderId="5" xfId="1" applyFont="1" applyFill="1" applyBorder="1"/>
    <xf numFmtId="0" fontId="12" fillId="2" borderId="5" xfId="0" applyFont="1" applyFill="1" applyBorder="1" applyAlignment="1">
      <alignment wrapText="1"/>
    </xf>
    <xf numFmtId="41" fontId="10" fillId="2" borderId="5" xfId="1" applyFont="1" applyFill="1" applyBorder="1" applyAlignment="1">
      <alignment horizontal="center"/>
    </xf>
    <xf numFmtId="41" fontId="10" fillId="2" borderId="7" xfId="1" applyFont="1" applyFill="1" applyBorder="1"/>
    <xf numFmtId="41" fontId="10" fillId="2" borderId="18" xfId="1" applyFont="1" applyFill="1" applyBorder="1" applyAlignment="1">
      <alignment horizontal="center"/>
    </xf>
    <xf numFmtId="41" fontId="10" fillId="2" borderId="34" xfId="1" applyFont="1" applyFill="1" applyBorder="1"/>
    <xf numFmtId="41" fontId="10" fillId="2" borderId="14" xfId="1" applyFont="1" applyFill="1" applyBorder="1"/>
    <xf numFmtId="0" fontId="15" fillId="6" borderId="37" xfId="0" applyFont="1" applyFill="1" applyBorder="1"/>
    <xf numFmtId="0" fontId="15" fillId="6" borderId="0" xfId="0" applyFont="1" applyFill="1"/>
    <xf numFmtId="164" fontId="15" fillId="6" borderId="29" xfId="0" applyNumberFormat="1" applyFont="1" applyFill="1" applyBorder="1"/>
    <xf numFmtId="164" fontId="16" fillId="6" borderId="29" xfId="0" applyNumberFormat="1" applyFont="1" applyFill="1" applyBorder="1"/>
    <xf numFmtId="164" fontId="15" fillId="6" borderId="43" xfId="0" applyNumberFormat="1" applyFont="1" applyFill="1" applyBorder="1"/>
    <xf numFmtId="0" fontId="16" fillId="6" borderId="0" xfId="0" applyFont="1" applyFill="1"/>
    <xf numFmtId="0" fontId="17" fillId="6" borderId="0" xfId="0" applyFont="1" applyFill="1"/>
    <xf numFmtId="166" fontId="15" fillId="6" borderId="0" xfId="0" applyNumberFormat="1" applyFont="1" applyFill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27" fillId="0" borderId="0" xfId="0" applyFont="1"/>
    <xf numFmtId="168" fontId="19" fillId="2" borderId="71" xfId="0" applyNumberFormat="1" applyFont="1" applyFill="1" applyBorder="1" applyAlignment="1">
      <alignment horizontal="left" vertical="center"/>
    </xf>
    <xf numFmtId="168" fontId="20" fillId="2" borderId="20" xfId="0" applyNumberFormat="1" applyFont="1" applyFill="1" applyBorder="1" applyAlignment="1">
      <alignment horizontal="center" vertical="center"/>
    </xf>
    <xf numFmtId="168" fontId="21" fillId="2" borderId="72" xfId="0" applyNumberFormat="1" applyFont="1" applyFill="1" applyBorder="1" applyAlignment="1">
      <alignment horizontal="right" vertical="center"/>
    </xf>
    <xf numFmtId="168" fontId="26" fillId="2" borderId="73" xfId="0" applyNumberFormat="1" applyFont="1" applyFill="1" applyBorder="1" applyAlignment="1">
      <alignment horizontal="center" vertical="center"/>
    </xf>
    <xf numFmtId="168" fontId="19" fillId="2" borderId="74" xfId="0" applyNumberFormat="1" applyFont="1" applyFill="1" applyBorder="1" applyAlignment="1">
      <alignment horizontal="left" vertical="center"/>
    </xf>
    <xf numFmtId="168" fontId="20" fillId="2" borderId="5" xfId="0" applyNumberFormat="1" applyFont="1" applyFill="1" applyBorder="1" applyAlignment="1">
      <alignment horizontal="center" vertical="center"/>
    </xf>
    <xf numFmtId="168" fontId="21" fillId="2" borderId="64" xfId="0" applyNumberFormat="1" applyFont="1" applyFill="1" applyBorder="1" applyAlignment="1">
      <alignment horizontal="right" vertical="center"/>
    </xf>
    <xf numFmtId="49" fontId="20" fillId="2" borderId="75" xfId="0" applyNumberFormat="1" applyFont="1" applyFill="1" applyBorder="1" applyAlignment="1">
      <alignment horizontal="center" vertical="center"/>
    </xf>
    <xf numFmtId="168" fontId="19" fillId="2" borderId="74" xfId="0" applyNumberFormat="1" applyFont="1" applyFill="1" applyBorder="1" applyAlignment="1">
      <alignment horizontal="left" vertical="center" wrapText="1"/>
    </xf>
    <xf numFmtId="168" fontId="26" fillId="2" borderId="75" xfId="0" applyNumberFormat="1" applyFont="1" applyFill="1" applyBorder="1" applyAlignment="1">
      <alignment horizontal="center" vertical="center"/>
    </xf>
    <xf numFmtId="168" fontId="19" fillId="2" borderId="56" xfId="0" applyNumberFormat="1" applyFont="1" applyFill="1" applyBorder="1" applyAlignment="1">
      <alignment horizontal="left" vertical="center" wrapText="1"/>
    </xf>
    <xf numFmtId="168" fontId="20" fillId="2" borderId="13" xfId="0" applyNumberFormat="1" applyFont="1" applyFill="1" applyBorder="1" applyAlignment="1">
      <alignment horizontal="center" vertical="center"/>
    </xf>
    <xf numFmtId="168" fontId="26" fillId="2" borderId="5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168" fontId="19" fillId="2" borderId="56" xfId="0" applyNumberFormat="1" applyFont="1" applyFill="1" applyBorder="1" applyAlignment="1">
      <alignment horizontal="left" vertical="center"/>
    </xf>
    <xf numFmtId="168" fontId="26" fillId="2" borderId="58" xfId="0" applyNumberFormat="1" applyFont="1" applyFill="1" applyBorder="1" applyAlignment="1">
      <alignment horizontal="center"/>
    </xf>
    <xf numFmtId="168" fontId="19" fillId="2" borderId="59" xfId="0" applyNumberFormat="1" applyFont="1" applyFill="1" applyBorder="1" applyAlignment="1">
      <alignment horizontal="left" vertical="center"/>
    </xf>
    <xf numFmtId="168" fontId="20" fillId="2" borderId="60" xfId="0" applyNumberFormat="1" applyFont="1" applyFill="1" applyBorder="1" applyAlignment="1">
      <alignment horizontal="center" vertical="center"/>
    </xf>
    <xf numFmtId="168" fontId="21" fillId="2" borderId="0" xfId="0" applyNumberFormat="1" applyFont="1" applyFill="1" applyAlignment="1">
      <alignment horizontal="right" vertical="center"/>
    </xf>
    <xf numFmtId="49" fontId="20" fillId="2" borderId="61" xfId="0" applyNumberFormat="1" applyFont="1" applyFill="1" applyBorder="1" applyAlignment="1">
      <alignment horizontal="center" vertical="center"/>
    </xf>
    <xf numFmtId="168" fontId="22" fillId="2" borderId="62" xfId="0" applyNumberFormat="1" applyFont="1" applyFill="1" applyBorder="1" applyAlignment="1">
      <alignment horizontal="left" vertical="center" wrapText="1"/>
    </xf>
    <xf numFmtId="168" fontId="20" fillId="2" borderId="31" xfId="0" applyNumberFormat="1" applyFont="1" applyFill="1" applyBorder="1" applyAlignment="1">
      <alignment horizontal="center" vertical="center"/>
    </xf>
    <xf numFmtId="168" fontId="21" fillId="2" borderId="2" xfId="0" applyNumberFormat="1" applyFont="1" applyFill="1" applyBorder="1" applyAlignment="1">
      <alignment horizontal="right" vertical="center"/>
    </xf>
    <xf numFmtId="168" fontId="18" fillId="2" borderId="63" xfId="0" applyNumberFormat="1" applyFont="1" applyFill="1" applyBorder="1" applyAlignment="1">
      <alignment horizontal="center" vertical="center"/>
    </xf>
    <xf numFmtId="168" fontId="22" fillId="2" borderId="76" xfId="0" applyNumberFormat="1" applyFont="1" applyFill="1" applyBorder="1" applyAlignment="1">
      <alignment horizontal="left" vertical="center" wrapText="1"/>
    </xf>
    <xf numFmtId="168" fontId="20" fillId="2" borderId="67" xfId="0" applyNumberFormat="1" applyFont="1" applyFill="1" applyBorder="1" applyAlignment="1">
      <alignment horizontal="center" vertical="center"/>
    </xf>
    <xf numFmtId="168" fontId="21" fillId="2" borderId="77" xfId="0" applyNumberFormat="1" applyFont="1" applyFill="1" applyBorder="1" applyAlignment="1">
      <alignment horizontal="right" vertical="center"/>
    </xf>
    <xf numFmtId="168" fontId="18" fillId="2" borderId="69" xfId="0" applyNumberFormat="1" applyFont="1" applyFill="1" applyBorder="1" applyAlignment="1">
      <alignment horizontal="center" vertical="center"/>
    </xf>
    <xf numFmtId="0" fontId="27" fillId="2" borderId="0" xfId="0" applyFont="1" applyFill="1"/>
    <xf numFmtId="168" fontId="24" fillId="3" borderId="0" xfId="0" applyNumberFormat="1" applyFont="1" applyFill="1"/>
    <xf numFmtId="168" fontId="25" fillId="3" borderId="0" xfId="0" applyNumberFormat="1" applyFont="1" applyFill="1"/>
    <xf numFmtId="49" fontId="3" fillId="6" borderId="28" xfId="0" applyNumberFormat="1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49" fontId="3" fillId="6" borderId="42" xfId="0" applyNumberFormat="1" applyFont="1" applyFill="1" applyBorder="1" applyAlignment="1">
      <alignment horizontal="center"/>
    </xf>
    <xf numFmtId="0" fontId="0" fillId="3" borderId="0" xfId="0" applyFill="1"/>
    <xf numFmtId="41" fontId="10" fillId="3" borderId="3" xfId="0" applyNumberFormat="1" applyFont="1" applyFill="1" applyBorder="1"/>
    <xf numFmtId="0" fontId="12" fillId="2" borderId="0" xfId="4" applyFont="1" applyFill="1"/>
    <xf numFmtId="0" fontId="12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0" fontId="10" fillId="2" borderId="0" xfId="4" applyFont="1" applyFill="1" applyAlignment="1">
      <alignment horizontal="center" vertical="center"/>
    </xf>
    <xf numFmtId="0" fontId="10" fillId="2" borderId="0" xfId="4" applyFont="1" applyFill="1"/>
    <xf numFmtId="0" fontId="10" fillId="3" borderId="5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41" fontId="12" fillId="2" borderId="5" xfId="1" applyFont="1" applyFill="1" applyBorder="1" applyAlignment="1">
      <alignment horizontal="center" vertical="center" wrapText="1"/>
    </xf>
    <xf numFmtId="41" fontId="12" fillId="2" borderId="6" xfId="1" applyFont="1" applyFill="1" applyBorder="1" applyAlignment="1">
      <alignment horizontal="center" vertical="center" wrapText="1"/>
    </xf>
    <xf numFmtId="169" fontId="12" fillId="2" borderId="36" xfId="1" applyNumberFormat="1" applyFont="1" applyFill="1" applyBorder="1" applyAlignment="1">
      <alignment horizontal="center" vertical="center" wrapText="1"/>
    </xf>
    <xf numFmtId="41" fontId="12" fillId="2" borderId="37" xfId="1" applyFont="1" applyFill="1" applyBorder="1" applyAlignment="1">
      <alignment horizontal="center" vertical="center" wrapText="1"/>
    </xf>
    <xf numFmtId="41" fontId="12" fillId="2" borderId="36" xfId="1" applyFont="1" applyFill="1" applyBorder="1" applyAlignment="1">
      <alignment horizontal="center" vertical="center" wrapText="1"/>
    </xf>
    <xf numFmtId="169" fontId="10" fillId="2" borderId="0" xfId="1" applyNumberFormat="1" applyFont="1" applyFill="1" applyBorder="1"/>
    <xf numFmtId="169" fontId="10" fillId="2" borderId="0" xfId="1" applyNumberFormat="1" applyFont="1" applyFill="1"/>
    <xf numFmtId="41" fontId="12" fillId="2" borderId="0" xfId="1" applyFont="1" applyFill="1" applyBorder="1" applyAlignment="1">
      <alignment horizontal="center" vertical="center" wrapText="1"/>
    </xf>
    <xf numFmtId="9" fontId="10" fillId="2" borderId="0" xfId="2" applyFont="1" applyFill="1"/>
    <xf numFmtId="9" fontId="12" fillId="2" borderId="37" xfId="4" applyNumberFormat="1" applyFont="1" applyFill="1" applyBorder="1"/>
    <xf numFmtId="0" fontId="29" fillId="3" borderId="1" xfId="0" applyFont="1" applyFill="1" applyBorder="1"/>
    <xf numFmtId="0" fontId="0" fillId="10" borderId="0" xfId="0" applyFill="1"/>
    <xf numFmtId="168" fontId="32" fillId="2" borderId="0" xfId="0" applyNumberFormat="1" applyFont="1" applyFill="1"/>
    <xf numFmtId="168" fontId="31" fillId="2" borderId="0" xfId="0" applyNumberFormat="1" applyFont="1" applyFill="1"/>
    <xf numFmtId="168" fontId="31" fillId="2" borderId="0" xfId="5" applyNumberFormat="1" applyFont="1" applyFill="1"/>
    <xf numFmtId="168" fontId="33" fillId="2" borderId="0" xfId="3" applyNumberFormat="1" applyFont="1" applyFill="1" applyAlignment="1"/>
    <xf numFmtId="168" fontId="31" fillId="2" borderId="20" xfId="5" applyNumberFormat="1" applyFont="1" applyFill="1" applyBorder="1" applyAlignment="1">
      <alignment horizontal="center" vertical="center"/>
    </xf>
    <xf numFmtId="168" fontId="31" fillId="2" borderId="94" xfId="5" applyNumberFormat="1" applyFont="1" applyFill="1" applyBorder="1" applyAlignment="1">
      <alignment horizontal="center" vertical="center"/>
    </xf>
    <xf numFmtId="168" fontId="31" fillId="2" borderId="93" xfId="1" applyNumberFormat="1" applyFont="1" applyFill="1" applyBorder="1" applyAlignment="1">
      <alignment horizontal="right" vertical="center" wrapText="1"/>
    </xf>
    <xf numFmtId="168" fontId="31" fillId="2" borderId="21" xfId="5" quotePrefix="1" applyNumberFormat="1" applyFont="1" applyFill="1" applyBorder="1" applyAlignment="1">
      <alignment horizontal="center" vertical="center"/>
    </xf>
    <xf numFmtId="168" fontId="31" fillId="2" borderId="5" xfId="5" applyNumberFormat="1" applyFont="1" applyFill="1" applyBorder="1" applyAlignment="1">
      <alignment horizontal="center" vertical="center"/>
    </xf>
    <xf numFmtId="168" fontId="31" fillId="2" borderId="79" xfId="5" applyNumberFormat="1" applyFont="1" applyFill="1" applyBorder="1" applyAlignment="1">
      <alignment horizontal="center" vertical="center"/>
    </xf>
    <xf numFmtId="168" fontId="31" fillId="2" borderId="6" xfId="1" applyNumberFormat="1" applyFont="1" applyFill="1" applyBorder="1" applyAlignment="1">
      <alignment horizontal="right" vertical="center" wrapText="1"/>
    </xf>
    <xf numFmtId="168" fontId="31" fillId="2" borderId="7" xfId="5" quotePrefix="1" applyNumberFormat="1" applyFont="1" applyFill="1" applyBorder="1" applyAlignment="1">
      <alignment horizontal="center" vertical="center"/>
    </xf>
    <xf numFmtId="168" fontId="31" fillId="2" borderId="82" xfId="5" applyNumberFormat="1" applyFont="1" applyFill="1" applyBorder="1" applyAlignment="1">
      <alignment horizontal="center" vertical="center"/>
    </xf>
    <xf numFmtId="168" fontId="31" fillId="2" borderId="7" xfId="5" applyNumberFormat="1" applyFont="1" applyFill="1" applyBorder="1" applyAlignment="1">
      <alignment horizontal="center" vertical="center"/>
    </xf>
    <xf numFmtId="168" fontId="31" fillId="2" borderId="18" xfId="5" applyNumberFormat="1" applyFont="1" applyFill="1" applyBorder="1" applyAlignment="1">
      <alignment horizontal="center" vertical="center"/>
    </xf>
    <xf numFmtId="168" fontId="31" fillId="2" borderId="6" xfId="1" applyNumberFormat="1" applyFont="1" applyFill="1" applyBorder="1" applyAlignment="1">
      <alignment horizontal="right" vertical="center"/>
    </xf>
    <xf numFmtId="168" fontId="31" fillId="2" borderId="6" xfId="5" applyNumberFormat="1" applyFont="1" applyFill="1" applyBorder="1" applyAlignment="1">
      <alignment horizontal="center" vertical="center"/>
    </xf>
    <xf numFmtId="168" fontId="31" fillId="2" borderId="13" xfId="5" applyNumberFormat="1" applyFont="1" applyFill="1" applyBorder="1" applyAlignment="1">
      <alignment horizontal="center" vertical="center"/>
    </xf>
    <xf numFmtId="168" fontId="31" fillId="2" borderId="78" xfId="5" applyNumberFormat="1" applyFont="1" applyFill="1" applyBorder="1" applyAlignment="1">
      <alignment horizontal="center" vertical="center"/>
    </xf>
    <xf numFmtId="168" fontId="31" fillId="2" borderId="78" xfId="1" applyNumberFormat="1" applyFont="1" applyFill="1" applyBorder="1" applyAlignment="1">
      <alignment horizontal="right" vertical="center"/>
    </xf>
    <xf numFmtId="168" fontId="31" fillId="2" borderId="34" xfId="5" quotePrefix="1" applyNumberFormat="1" applyFont="1" applyFill="1" applyBorder="1" applyAlignment="1">
      <alignment horizontal="center" vertical="center"/>
    </xf>
    <xf numFmtId="168" fontId="31" fillId="2" borderId="20" xfId="1" applyNumberFormat="1" applyFont="1" applyFill="1" applyBorder="1" applyAlignment="1">
      <alignment horizontal="right" vertical="center"/>
    </xf>
    <xf numFmtId="49" fontId="31" fillId="2" borderId="21" xfId="5" quotePrefix="1" applyNumberFormat="1" applyFont="1" applyFill="1" applyBorder="1" applyAlignment="1">
      <alignment horizontal="center" vertical="center"/>
    </xf>
    <xf numFmtId="168" fontId="31" fillId="2" borderId="5" xfId="1" applyNumberFormat="1" applyFont="1" applyFill="1" applyBorder="1" applyAlignment="1">
      <alignment horizontal="right" vertical="center" wrapText="1"/>
    </xf>
    <xf numFmtId="49" fontId="31" fillId="2" borderId="7" xfId="5" quotePrefix="1" applyNumberFormat="1" applyFont="1" applyFill="1" applyBorder="1" applyAlignment="1">
      <alignment horizontal="center" vertical="center"/>
    </xf>
    <xf numFmtId="168" fontId="31" fillId="2" borderId="5" xfId="1" applyNumberFormat="1" applyFont="1" applyFill="1" applyBorder="1" applyAlignment="1">
      <alignment horizontal="right" vertical="center"/>
    </xf>
    <xf numFmtId="168" fontId="31" fillId="2" borderId="98" xfId="5" applyNumberFormat="1" applyFont="1" applyFill="1" applyBorder="1" applyAlignment="1">
      <alignment horizontal="center" vertical="center"/>
    </xf>
    <xf numFmtId="168" fontId="31" fillId="2" borderId="101" xfId="5" applyNumberFormat="1" applyFont="1" applyFill="1" applyBorder="1" applyAlignment="1">
      <alignment horizontal="center" vertical="center"/>
    </xf>
    <xf numFmtId="168" fontId="31" fillId="2" borderId="99" xfId="1" applyNumberFormat="1" applyFont="1" applyFill="1" applyBorder="1" applyAlignment="1">
      <alignment horizontal="right" vertical="center" wrapText="1"/>
    </xf>
    <xf numFmtId="168" fontId="31" fillId="2" borderId="102" xfId="5" quotePrefix="1" applyNumberFormat="1" applyFont="1" applyFill="1" applyBorder="1" applyAlignment="1">
      <alignment horizontal="center" vertical="center"/>
    </xf>
    <xf numFmtId="168" fontId="31" fillId="2" borderId="83" xfId="1" applyNumberFormat="1" applyFont="1" applyFill="1" applyBorder="1" applyAlignment="1">
      <alignment horizontal="right" vertical="center" wrapText="1"/>
    </xf>
    <xf numFmtId="49" fontId="31" fillId="2" borderId="14" xfId="5" applyNumberFormat="1" applyFont="1" applyFill="1" applyBorder="1" applyAlignment="1">
      <alignment horizontal="center" vertical="center"/>
    </xf>
    <xf numFmtId="168" fontId="31" fillId="2" borderId="23" xfId="5" applyNumberFormat="1" applyFont="1" applyFill="1" applyBorder="1" applyAlignment="1">
      <alignment horizontal="center" vertical="center"/>
    </xf>
    <xf numFmtId="168" fontId="31" fillId="2" borderId="95" xfId="1" applyNumberFormat="1" applyFont="1" applyFill="1" applyBorder="1" applyAlignment="1">
      <alignment horizontal="right" vertical="center"/>
    </xf>
    <xf numFmtId="49" fontId="31" fillId="2" borderId="24" xfId="5" quotePrefix="1" applyNumberFormat="1" applyFont="1" applyFill="1" applyBorder="1" applyAlignment="1">
      <alignment horizontal="center" vertical="center"/>
    </xf>
    <xf numFmtId="168" fontId="31" fillId="9" borderId="30" xfId="5" applyNumberFormat="1" applyFont="1" applyFill="1" applyBorder="1" applyAlignment="1">
      <alignment horizontal="center" vertical="center"/>
    </xf>
    <xf numFmtId="168" fontId="31" fillId="2" borderId="31" xfId="5" applyNumberFormat="1" applyFont="1" applyFill="1" applyBorder="1" applyAlignment="1">
      <alignment horizontal="center" vertical="center"/>
    </xf>
    <xf numFmtId="168" fontId="31" fillId="2" borderId="103" xfId="1" applyNumberFormat="1" applyFont="1" applyFill="1" applyBorder="1" applyAlignment="1">
      <alignment horizontal="right" vertical="center" wrapText="1"/>
    </xf>
    <xf numFmtId="168" fontId="31" fillId="2" borderId="32" xfId="5" quotePrefix="1" applyNumberFormat="1" applyFont="1" applyFill="1" applyBorder="1" applyAlignment="1">
      <alignment horizontal="center" vertical="center"/>
    </xf>
    <xf numFmtId="168" fontId="31" fillId="9" borderId="9" xfId="5" applyNumberFormat="1" applyFont="1" applyFill="1" applyBorder="1" applyAlignment="1">
      <alignment horizontal="center" vertical="center"/>
    </xf>
    <xf numFmtId="168" fontId="31" fillId="2" borderId="93" xfId="5" applyNumberFormat="1" applyFont="1" applyFill="1" applyBorder="1" applyAlignment="1">
      <alignment horizontal="center" vertical="center"/>
    </xf>
    <xf numFmtId="168" fontId="31" fillId="2" borderId="0" xfId="6" applyNumberFormat="1" applyFont="1" applyFill="1" applyBorder="1" applyAlignment="1">
      <alignment horizontal="center" vertical="center"/>
    </xf>
    <xf numFmtId="168" fontId="31" fillId="2" borderId="0" xfId="5" applyNumberFormat="1" applyFont="1" applyFill="1" applyAlignment="1">
      <alignment horizontal="left" vertical="center"/>
    </xf>
    <xf numFmtId="168" fontId="31" fillId="9" borderId="18" xfId="5" applyNumberFormat="1" applyFont="1" applyFill="1" applyBorder="1" applyAlignment="1">
      <alignment horizontal="center" vertical="center"/>
    </xf>
    <xf numFmtId="168" fontId="31" fillId="2" borderId="14" xfId="5" quotePrefix="1" applyNumberFormat="1" applyFont="1" applyFill="1" applyBorder="1" applyAlignment="1">
      <alignment horizontal="center" vertical="center"/>
    </xf>
    <xf numFmtId="168" fontId="31" fillId="2" borderId="0" xfId="5" applyNumberFormat="1" applyFont="1" applyFill="1" applyAlignment="1">
      <alignment horizontal="center" vertical="center"/>
    </xf>
    <xf numFmtId="9" fontId="31" fillId="2" borderId="0" xfId="2" applyFont="1" applyFill="1" applyBorder="1" applyAlignment="1">
      <alignment horizontal="center" vertical="center"/>
    </xf>
    <xf numFmtId="168" fontId="31" fillId="9" borderId="80" xfId="5" applyNumberFormat="1" applyFont="1" applyFill="1" applyBorder="1" applyAlignment="1">
      <alignment horizontal="center" vertical="center"/>
    </xf>
    <xf numFmtId="168" fontId="31" fillId="9" borderId="23" xfId="5" applyNumberFormat="1" applyFont="1" applyFill="1" applyBorder="1" applyAlignment="1">
      <alignment horizontal="center" vertical="center"/>
    </xf>
    <xf numFmtId="168" fontId="31" fillId="2" borderId="24" xfId="5" quotePrefix="1" applyNumberFormat="1" applyFont="1" applyFill="1" applyBorder="1" applyAlignment="1">
      <alignment horizontal="center" vertical="center" wrapText="1"/>
    </xf>
    <xf numFmtId="168" fontId="31" fillId="2" borderId="45" xfId="5" applyNumberFormat="1" applyFont="1" applyFill="1" applyBorder="1" applyAlignment="1">
      <alignment horizontal="center" vertical="center"/>
    </xf>
    <xf numFmtId="168" fontId="32" fillId="2" borderId="9" xfId="0" applyNumberFormat="1" applyFont="1" applyFill="1" applyBorder="1"/>
    <xf numFmtId="168" fontId="31" fillId="2" borderId="9" xfId="5" applyNumberFormat="1" applyFont="1" applyFill="1" applyBorder="1" applyAlignment="1">
      <alignment horizontal="center" vertical="center"/>
    </xf>
    <xf numFmtId="168" fontId="31" fillId="2" borderId="9" xfId="5" applyNumberFormat="1" applyFont="1" applyFill="1" applyBorder="1" applyAlignment="1">
      <alignment horizontal="center" vertical="center" wrapText="1"/>
    </xf>
    <xf numFmtId="168" fontId="31" fillId="2" borderId="83" xfId="0" applyNumberFormat="1" applyFont="1" applyFill="1" applyBorder="1" applyAlignment="1">
      <alignment horizontal="center"/>
    </xf>
    <xf numFmtId="168" fontId="31" fillId="2" borderId="10" xfId="5" quotePrefix="1" applyNumberFormat="1" applyFont="1" applyFill="1" applyBorder="1" applyAlignment="1">
      <alignment horizontal="center" vertical="center"/>
    </xf>
    <xf numFmtId="168" fontId="31" fillId="2" borderId="5" xfId="5" applyNumberFormat="1" applyFont="1" applyFill="1" applyBorder="1" applyAlignment="1">
      <alignment horizontal="center" vertical="center" wrapText="1"/>
    </xf>
    <xf numFmtId="168" fontId="31" fillId="2" borderId="5" xfId="5" applyNumberFormat="1" applyFont="1" applyFill="1" applyBorder="1" applyAlignment="1">
      <alignment horizontal="right" vertical="center"/>
    </xf>
    <xf numFmtId="168" fontId="31" fillId="2" borderId="5" xfId="5" quotePrefix="1" applyNumberFormat="1" applyFont="1" applyFill="1" applyBorder="1" applyAlignment="1">
      <alignment horizontal="center" vertical="center"/>
    </xf>
    <xf numFmtId="168" fontId="32" fillId="9" borderId="5" xfId="5" applyNumberFormat="1" applyFont="1" applyFill="1" applyBorder="1" applyAlignment="1">
      <alignment vertical="center" wrapText="1"/>
    </xf>
    <xf numFmtId="49" fontId="31" fillId="2" borderId="7" xfId="5" applyNumberFormat="1" applyFont="1" applyFill="1" applyBorder="1" applyAlignment="1">
      <alignment horizontal="center" vertical="center"/>
    </xf>
    <xf numFmtId="168" fontId="31" fillId="2" borderId="24" xfId="5" quotePrefix="1" applyNumberFormat="1" applyFont="1" applyFill="1" applyBorder="1" applyAlignment="1">
      <alignment horizontal="center" vertical="center"/>
    </xf>
    <xf numFmtId="168" fontId="32" fillId="2" borderId="25" xfId="0" applyNumberFormat="1" applyFont="1" applyFill="1" applyBorder="1"/>
    <xf numFmtId="168" fontId="31" fillId="2" borderId="22" xfId="5" quotePrefix="1" applyNumberFormat="1" applyFont="1" applyFill="1" applyBorder="1" applyAlignment="1">
      <alignment horizontal="center" vertical="center"/>
    </xf>
    <xf numFmtId="168" fontId="32" fillId="2" borderId="23" xfId="5" applyNumberFormat="1" applyFont="1" applyFill="1" applyBorder="1"/>
    <xf numFmtId="168" fontId="31" fillId="2" borderId="23" xfId="5" applyNumberFormat="1" applyFont="1" applyFill="1" applyBorder="1"/>
    <xf numFmtId="168" fontId="32" fillId="2" borderId="24" xfId="5" applyNumberFormat="1" applyFont="1" applyFill="1" applyBorder="1"/>
    <xf numFmtId="168" fontId="31" fillId="2" borderId="98" xfId="5" quotePrefix="1" applyNumberFormat="1" applyFont="1" applyFill="1" applyBorder="1" applyAlignment="1">
      <alignment horizontal="center" vertical="center"/>
    </xf>
    <xf numFmtId="168" fontId="31" fillId="2" borderId="101" xfId="5" quotePrefix="1" applyNumberFormat="1" applyFont="1" applyFill="1" applyBorder="1" applyAlignment="1">
      <alignment horizontal="center" vertical="center"/>
    </xf>
    <xf numFmtId="168" fontId="32" fillId="2" borderId="45" xfId="0" applyNumberFormat="1" applyFont="1" applyFill="1" applyBorder="1"/>
    <xf numFmtId="168" fontId="31" fillId="2" borderId="20" xfId="0" applyNumberFormat="1" applyFont="1" applyFill="1" applyBorder="1" applyAlignment="1">
      <alignment horizontal="center"/>
    </xf>
    <xf numFmtId="49" fontId="31" fillId="2" borderId="6" xfId="5" applyNumberFormat="1" applyFont="1" applyFill="1" applyBorder="1" applyAlignment="1">
      <alignment horizontal="center" vertical="center"/>
    </xf>
    <xf numFmtId="10" fontId="31" fillId="2" borderId="5" xfId="2" applyNumberFormat="1" applyFont="1" applyFill="1" applyBorder="1" applyAlignment="1">
      <alignment horizontal="center" vertical="center"/>
    </xf>
    <xf numFmtId="168" fontId="31" fillId="2" borderId="5" xfId="0" applyNumberFormat="1" applyFont="1" applyFill="1" applyBorder="1" applyAlignment="1">
      <alignment horizontal="center"/>
    </xf>
    <xf numFmtId="168" fontId="31" fillId="2" borderId="18" xfId="0" applyNumberFormat="1" applyFont="1" applyFill="1" applyBorder="1"/>
    <xf numFmtId="168" fontId="31" fillId="2" borderId="23" xfId="0" applyNumberFormat="1" applyFont="1" applyFill="1" applyBorder="1" applyAlignment="1">
      <alignment horizontal="center"/>
    </xf>
    <xf numFmtId="0" fontId="32" fillId="0" borderId="0" xfId="0" applyFont="1"/>
    <xf numFmtId="168" fontId="31" fillId="10" borderId="5" xfId="5" applyNumberFormat="1" applyFont="1" applyFill="1" applyBorder="1" applyAlignment="1">
      <alignment horizontal="center" vertical="center"/>
    </xf>
    <xf numFmtId="168" fontId="31" fillId="10" borderId="5" xfId="5" applyNumberFormat="1" applyFont="1" applyFill="1" applyBorder="1" applyAlignment="1">
      <alignment horizontal="right" vertical="center"/>
    </xf>
    <xf numFmtId="49" fontId="31" fillId="10" borderId="7" xfId="5" applyNumberFormat="1" applyFont="1" applyFill="1" applyBorder="1" applyAlignment="1">
      <alignment horizontal="center" vertical="center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7" xfId="0" applyFont="1" applyFill="1" applyBorder="1"/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14" xfId="0" applyFont="1" applyFill="1" applyBorder="1"/>
    <xf numFmtId="0" fontId="12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14" fontId="10" fillId="2" borderId="20" xfId="0" applyNumberFormat="1" applyFont="1" applyFill="1" applyBorder="1"/>
    <xf numFmtId="0" fontId="10" fillId="2" borderId="20" xfId="0" applyFont="1" applyFill="1" applyBorder="1" applyAlignment="1">
      <alignment horizontal="left"/>
    </xf>
    <xf numFmtId="164" fontId="12" fillId="2" borderId="20" xfId="0" applyNumberFormat="1" applyFont="1" applyFill="1" applyBorder="1"/>
    <xf numFmtId="0" fontId="12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/>
    </xf>
    <xf numFmtId="164" fontId="12" fillId="2" borderId="5" xfId="0" applyNumberFormat="1" applyFont="1" applyFill="1" applyBorder="1"/>
    <xf numFmtId="0" fontId="12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14" fontId="10" fillId="2" borderId="23" xfId="0" applyNumberFormat="1" applyFont="1" applyFill="1" applyBorder="1"/>
    <xf numFmtId="0" fontId="10" fillId="2" borderId="23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/>
    </xf>
    <xf numFmtId="0" fontId="12" fillId="2" borderId="33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/>
    </xf>
    <xf numFmtId="0" fontId="10" fillId="2" borderId="34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17" xfId="0" applyFont="1" applyFill="1" applyBorder="1"/>
    <xf numFmtId="0" fontId="10" fillId="5" borderId="25" xfId="0" applyFont="1" applyFill="1" applyBorder="1"/>
    <xf numFmtId="0" fontId="10" fillId="5" borderId="27" xfId="0" applyFont="1" applyFill="1" applyBorder="1"/>
    <xf numFmtId="0" fontId="10" fillId="5" borderId="0" xfId="0" applyFont="1" applyFill="1" applyAlignment="1">
      <alignment horizontal="center"/>
    </xf>
    <xf numFmtId="0" fontId="10" fillId="5" borderId="29" xfId="0" applyFont="1" applyFill="1" applyBorder="1" applyAlignment="1">
      <alignment horizontal="center"/>
    </xf>
    <xf numFmtId="0" fontId="12" fillId="5" borderId="11" xfId="0" applyFont="1" applyFill="1" applyBorder="1"/>
    <xf numFmtId="0" fontId="12" fillId="5" borderId="16" xfId="0" applyFont="1" applyFill="1" applyBorder="1"/>
    <xf numFmtId="0" fontId="10" fillId="5" borderId="18" xfId="0" applyFont="1" applyFill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/>
    </xf>
    <xf numFmtId="14" fontId="12" fillId="3" borderId="18" xfId="0" applyNumberFormat="1" applyFont="1" applyFill="1" applyBorder="1" applyAlignment="1">
      <alignment horizontal="center"/>
    </xf>
    <xf numFmtId="0" fontId="12" fillId="2" borderId="44" xfId="0" applyFont="1" applyFill="1" applyBorder="1"/>
    <xf numFmtId="0" fontId="12" fillId="2" borderId="45" xfId="0" applyFont="1" applyFill="1" applyBorder="1"/>
    <xf numFmtId="41" fontId="12" fillId="2" borderId="45" xfId="1" applyFont="1" applyFill="1" applyBorder="1" applyAlignment="1">
      <alignment horizontal="center"/>
    </xf>
    <xf numFmtId="41" fontId="12" fillId="2" borderId="45" xfId="1" applyFont="1" applyFill="1" applyBorder="1"/>
    <xf numFmtId="41" fontId="12" fillId="2" borderId="46" xfId="1" applyFont="1" applyFill="1" applyBorder="1"/>
    <xf numFmtId="164" fontId="10" fillId="2" borderId="5" xfId="0" applyNumberFormat="1" applyFont="1" applyFill="1" applyBorder="1"/>
    <xf numFmtId="0" fontId="9" fillId="2" borderId="26" xfId="0" applyFont="1" applyFill="1" applyBorder="1"/>
    <xf numFmtId="0" fontId="9" fillId="2" borderId="25" xfId="0" applyFont="1" applyFill="1" applyBorder="1"/>
    <xf numFmtId="0" fontId="9" fillId="2" borderId="27" xfId="0" applyFont="1" applyFill="1" applyBorder="1"/>
    <xf numFmtId="0" fontId="35" fillId="6" borderId="28" xfId="0" applyFont="1" applyFill="1" applyBorder="1"/>
    <xf numFmtId="164" fontId="35" fillId="6" borderId="29" xfId="0" applyNumberFormat="1" applyFont="1" applyFill="1" applyBorder="1"/>
    <xf numFmtId="0" fontId="39" fillId="6" borderId="28" xfId="0" applyFont="1" applyFill="1" applyBorder="1"/>
    <xf numFmtId="0" fontId="38" fillId="6" borderId="28" xfId="0" applyFont="1" applyFill="1" applyBorder="1"/>
    <xf numFmtId="164" fontId="38" fillId="6" borderId="29" xfId="0" applyNumberFormat="1" applyFont="1" applyFill="1" applyBorder="1"/>
    <xf numFmtId="166" fontId="38" fillId="6" borderId="28" xfId="0" applyNumberFormat="1" applyFont="1" applyFill="1" applyBorder="1"/>
    <xf numFmtId="166" fontId="35" fillId="6" borderId="42" xfId="0" applyNumberFormat="1" applyFont="1" applyFill="1" applyBorder="1"/>
    <xf numFmtId="166" fontId="35" fillId="6" borderId="37" xfId="0" applyNumberFormat="1" applyFont="1" applyFill="1" applyBorder="1"/>
    <xf numFmtId="167" fontId="35" fillId="6" borderId="37" xfId="0" applyNumberFormat="1" applyFont="1" applyFill="1" applyBorder="1"/>
    <xf numFmtId="164" fontId="35" fillId="6" borderId="43" xfId="0" applyNumberFormat="1" applyFont="1" applyFill="1" applyBorder="1"/>
    <xf numFmtId="0" fontId="36" fillId="6" borderId="28" xfId="0" applyFont="1" applyFill="1" applyBorder="1"/>
    <xf numFmtId="166" fontId="42" fillId="6" borderId="28" xfId="0" applyNumberFormat="1" applyFont="1" applyFill="1" applyBorder="1"/>
    <xf numFmtId="0" fontId="35" fillId="6" borderId="37" xfId="0" applyFont="1" applyFill="1" applyBorder="1"/>
    <xf numFmtId="166" fontId="43" fillId="6" borderId="28" xfId="0" applyNumberFormat="1" applyFont="1" applyFill="1" applyBorder="1"/>
    <xf numFmtId="0" fontId="35" fillId="6" borderId="42" xfId="0" applyFont="1" applyFill="1" applyBorder="1"/>
    <xf numFmtId="0" fontId="38" fillId="6" borderId="37" xfId="0" applyFont="1" applyFill="1" applyBorder="1"/>
    <xf numFmtId="0" fontId="38" fillId="6" borderId="38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/>
    </xf>
    <xf numFmtId="0" fontId="9" fillId="2" borderId="29" xfId="0" applyFont="1" applyFill="1" applyBorder="1"/>
    <xf numFmtId="0" fontId="9" fillId="2" borderId="44" xfId="0" applyFont="1" applyFill="1" applyBorder="1"/>
    <xf numFmtId="0" fontId="9" fillId="2" borderId="45" xfId="0" applyFont="1" applyFill="1" applyBorder="1"/>
    <xf numFmtId="0" fontId="9" fillId="2" borderId="46" xfId="0" applyFont="1" applyFill="1" applyBorder="1"/>
    <xf numFmtId="0" fontId="9" fillId="0" borderId="0" xfId="0" applyFont="1" applyAlignment="1">
      <alignment vertical="top"/>
    </xf>
    <xf numFmtId="0" fontId="9" fillId="0" borderId="0" xfId="0" applyFont="1"/>
    <xf numFmtId="168" fontId="9" fillId="4" borderId="0" xfId="0" applyNumberFormat="1" applyFont="1" applyFill="1" applyAlignment="1">
      <alignment vertical="top"/>
    </xf>
    <xf numFmtId="168" fontId="9" fillId="4" borderId="0" xfId="0" applyNumberFormat="1" applyFont="1" applyFill="1"/>
    <xf numFmtId="168" fontId="8" fillId="7" borderId="54" xfId="0" applyNumberFormat="1" applyFont="1" applyFill="1" applyBorder="1" applyAlignment="1">
      <alignment vertical="top" wrapText="1"/>
    </xf>
    <xf numFmtId="168" fontId="8" fillId="7" borderId="44" xfId="0" applyNumberFormat="1" applyFont="1" applyFill="1" applyBorder="1" applyAlignment="1">
      <alignment horizontal="center" wrapText="1"/>
    </xf>
    <xf numFmtId="168" fontId="8" fillId="7" borderId="55" xfId="0" applyNumberFormat="1" applyFont="1" applyFill="1" applyBorder="1" applyAlignment="1">
      <alignment horizontal="center" wrapText="1"/>
    </xf>
    <xf numFmtId="168" fontId="9" fillId="2" borderId="56" xfId="0" applyNumberFormat="1" applyFont="1" applyFill="1" applyBorder="1" applyAlignment="1">
      <alignment vertical="top"/>
    </xf>
    <xf numFmtId="168" fontId="8" fillId="2" borderId="13" xfId="0" applyNumberFormat="1" applyFont="1" applyFill="1" applyBorder="1" applyAlignment="1">
      <alignment horizontal="center"/>
    </xf>
    <xf numFmtId="168" fontId="8" fillId="2" borderId="57" xfId="0" applyNumberFormat="1" applyFont="1" applyFill="1" applyBorder="1" applyAlignment="1">
      <alignment horizontal="right"/>
    </xf>
    <xf numFmtId="168" fontId="8" fillId="2" borderId="58" xfId="0" applyNumberFormat="1" applyFont="1" applyFill="1" applyBorder="1" applyAlignment="1">
      <alignment horizontal="center"/>
    </xf>
    <xf numFmtId="168" fontId="9" fillId="2" borderId="56" xfId="0" applyNumberFormat="1" applyFont="1" applyFill="1" applyBorder="1" applyAlignment="1">
      <alignment vertical="top" wrapText="1"/>
    </xf>
    <xf numFmtId="168" fontId="9" fillId="2" borderId="59" xfId="0" applyNumberFormat="1" applyFont="1" applyFill="1" applyBorder="1" applyAlignment="1">
      <alignment vertical="top" wrapText="1"/>
    </xf>
    <xf numFmtId="168" fontId="8" fillId="2" borderId="60" xfId="0" applyNumberFormat="1" applyFont="1" applyFill="1" applyBorder="1" applyAlignment="1">
      <alignment horizontal="center"/>
    </xf>
    <xf numFmtId="168" fontId="8" fillId="2" borderId="0" xfId="0" applyNumberFormat="1" applyFont="1" applyFill="1" applyAlignment="1">
      <alignment horizontal="right"/>
    </xf>
    <xf numFmtId="168" fontId="8" fillId="2" borderId="61" xfId="0" applyNumberFormat="1" applyFont="1" applyFill="1" applyBorder="1" applyAlignment="1">
      <alignment horizontal="center"/>
    </xf>
    <xf numFmtId="168" fontId="8" fillId="6" borderId="62" xfId="0" applyNumberFormat="1" applyFont="1" applyFill="1" applyBorder="1" applyAlignment="1">
      <alignment vertical="top"/>
    </xf>
    <xf numFmtId="168" fontId="8" fillId="6" borderId="31" xfId="0" applyNumberFormat="1" applyFont="1" applyFill="1" applyBorder="1" applyAlignment="1">
      <alignment horizontal="center"/>
    </xf>
    <xf numFmtId="168" fontId="8" fillId="6" borderId="2" xfId="0" applyNumberFormat="1" applyFont="1" applyFill="1" applyBorder="1" applyAlignment="1">
      <alignment horizontal="right"/>
    </xf>
    <xf numFmtId="168" fontId="8" fillId="6" borderId="63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168" fontId="9" fillId="2" borderId="65" xfId="0" applyNumberFormat="1" applyFont="1" applyFill="1" applyBorder="1" applyAlignment="1">
      <alignment vertical="top" wrapText="1"/>
    </xf>
    <xf numFmtId="49" fontId="8" fillId="2" borderId="61" xfId="0" applyNumberFormat="1" applyFont="1" applyFill="1" applyBorder="1" applyAlignment="1">
      <alignment horizontal="center"/>
    </xf>
    <xf numFmtId="168" fontId="8" fillId="6" borderId="66" xfId="0" applyNumberFormat="1" applyFont="1" applyFill="1" applyBorder="1" applyAlignment="1">
      <alignment vertical="top" wrapText="1"/>
    </xf>
    <xf numFmtId="168" fontId="8" fillId="6" borderId="67" xfId="0" applyNumberFormat="1" applyFont="1" applyFill="1" applyBorder="1" applyAlignment="1">
      <alignment horizontal="center"/>
    </xf>
    <xf numFmtId="168" fontId="8" fillId="6" borderId="68" xfId="0" applyNumberFormat="1" applyFont="1" applyFill="1" applyBorder="1" applyAlignment="1">
      <alignment horizontal="right"/>
    </xf>
    <xf numFmtId="168" fontId="8" fillId="6" borderId="69" xfId="0" applyNumberFormat="1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11" borderId="18" xfId="0" applyFont="1" applyFill="1" applyBorder="1" applyAlignment="1">
      <alignment horizontal="center"/>
    </xf>
    <xf numFmtId="164" fontId="12" fillId="11" borderId="20" xfId="0" applyNumberFormat="1" applyFont="1" applyFill="1" applyBorder="1"/>
    <xf numFmtId="0" fontId="12" fillId="11" borderId="20" xfId="0" applyFont="1" applyFill="1" applyBorder="1"/>
    <xf numFmtId="164" fontId="12" fillId="11" borderId="5" xfId="0" applyNumberFormat="1" applyFont="1" applyFill="1" applyBorder="1"/>
    <xf numFmtId="164" fontId="12" fillId="11" borderId="23" xfId="0" applyNumberFormat="1" applyFont="1" applyFill="1" applyBorder="1"/>
    <xf numFmtId="164" fontId="12" fillId="11" borderId="13" xfId="0" applyNumberFormat="1" applyFont="1" applyFill="1" applyBorder="1"/>
    <xf numFmtId="164" fontId="12" fillId="11" borderId="18" xfId="0" applyNumberFormat="1" applyFont="1" applyFill="1" applyBorder="1"/>
    <xf numFmtId="164" fontId="12" fillId="11" borderId="2" xfId="0" applyNumberFormat="1" applyFont="1" applyFill="1" applyBorder="1"/>
    <xf numFmtId="0" fontId="10" fillId="11" borderId="17" xfId="0" applyFont="1" applyFill="1" applyBorder="1"/>
    <xf numFmtId="0" fontId="0" fillId="11" borderId="0" xfId="0" applyFill="1"/>
    <xf numFmtId="0" fontId="12" fillId="11" borderId="4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 vertical="center"/>
    </xf>
    <xf numFmtId="0" fontId="10" fillId="11" borderId="5" xfId="0" applyFont="1" applyFill="1" applyBorder="1"/>
    <xf numFmtId="14" fontId="10" fillId="11" borderId="5" xfId="0" applyNumberFormat="1" applyFont="1" applyFill="1" applyBorder="1"/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/>
    <xf numFmtId="0" fontId="12" fillId="12" borderId="4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 vertical="center"/>
    </xf>
    <xf numFmtId="0" fontId="10" fillId="12" borderId="5" xfId="0" applyFont="1" applyFill="1" applyBorder="1"/>
    <xf numFmtId="14" fontId="10" fillId="12" borderId="5" xfId="0" applyNumberFormat="1" applyFont="1" applyFill="1" applyBorder="1"/>
    <xf numFmtId="0" fontId="10" fillId="12" borderId="5" xfId="0" applyFont="1" applyFill="1" applyBorder="1" applyAlignment="1">
      <alignment horizontal="left"/>
    </xf>
    <xf numFmtId="164" fontId="12" fillId="12" borderId="5" xfId="0" applyNumberFormat="1" applyFont="1" applyFill="1" applyBorder="1"/>
    <xf numFmtId="0" fontId="12" fillId="12" borderId="5" xfId="0" applyFont="1" applyFill="1" applyBorder="1"/>
    <xf numFmtId="0" fontId="10" fillId="12" borderId="7" xfId="0" applyFont="1" applyFill="1" applyBorder="1"/>
    <xf numFmtId="0" fontId="0" fillId="12" borderId="0" xfId="0" applyFill="1"/>
    <xf numFmtId="164" fontId="12" fillId="12" borderId="20" xfId="0" applyNumberFormat="1" applyFont="1" applyFill="1" applyBorder="1"/>
    <xf numFmtId="0" fontId="38" fillId="13" borderId="28" xfId="0" applyFont="1" applyFill="1" applyBorder="1"/>
    <xf numFmtId="164" fontId="35" fillId="13" borderId="29" xfId="0" applyNumberFormat="1" applyFont="1" applyFill="1" applyBorder="1"/>
    <xf numFmtId="9" fontId="0" fillId="10" borderId="0" xfId="0" applyNumberFormat="1" applyFill="1"/>
    <xf numFmtId="166" fontId="35" fillId="6" borderId="38" xfId="0" applyNumberFormat="1" applyFont="1" applyFill="1" applyBorder="1"/>
    <xf numFmtId="166" fontId="35" fillId="6" borderId="35" xfId="0" applyNumberFormat="1" applyFont="1" applyFill="1" applyBorder="1"/>
    <xf numFmtId="167" fontId="35" fillId="6" borderId="35" xfId="0" applyNumberFormat="1" applyFont="1" applyFill="1" applyBorder="1"/>
    <xf numFmtId="164" fontId="35" fillId="6" borderId="39" xfId="0" applyNumberFormat="1" applyFont="1" applyFill="1" applyBorder="1"/>
    <xf numFmtId="0" fontId="39" fillId="6" borderId="0" xfId="0" applyFont="1" applyFill="1"/>
    <xf numFmtId="0" fontId="38" fillId="6" borderId="0" xfId="0" applyFont="1" applyFill="1"/>
    <xf numFmtId="0" fontId="35" fillId="6" borderId="0" xfId="0" applyFont="1" applyFill="1"/>
    <xf numFmtId="166" fontId="38" fillId="6" borderId="0" xfId="0" applyNumberFormat="1" applyFont="1" applyFill="1"/>
    <xf numFmtId="168" fontId="8" fillId="10" borderId="5" xfId="0" applyNumberFormat="1" applyFont="1" applyFill="1" applyBorder="1" applyAlignment="1">
      <alignment horizontal="center"/>
    </xf>
    <xf numFmtId="168" fontId="8" fillId="10" borderId="64" xfId="0" applyNumberFormat="1" applyFont="1" applyFill="1" applyBorder="1" applyAlignment="1">
      <alignment horizontal="right"/>
    </xf>
    <xf numFmtId="0" fontId="38" fillId="14" borderId="26" xfId="0" applyFont="1" applyFill="1" applyBorder="1"/>
    <xf numFmtId="0" fontId="38" fillId="14" borderId="25" xfId="0" applyFont="1" applyFill="1" applyBorder="1"/>
    <xf numFmtId="164" fontId="38" fillId="14" borderId="27" xfId="0" applyNumberFormat="1" applyFont="1" applyFill="1" applyBorder="1"/>
    <xf numFmtId="0" fontId="39" fillId="14" borderId="28" xfId="0" applyFont="1" applyFill="1" applyBorder="1"/>
    <xf numFmtId="0" fontId="39" fillId="14" borderId="0" xfId="0" applyFont="1" applyFill="1"/>
    <xf numFmtId="0" fontId="38" fillId="14" borderId="0" xfId="0" applyFont="1" applyFill="1"/>
    <xf numFmtId="164" fontId="38" fillId="14" borderId="29" xfId="0" applyNumberFormat="1" applyFont="1" applyFill="1" applyBorder="1"/>
    <xf numFmtId="0" fontId="38" fillId="14" borderId="28" xfId="0" applyFont="1" applyFill="1" applyBorder="1"/>
    <xf numFmtId="0" fontId="35" fillId="14" borderId="0" xfId="0" applyFont="1" applyFill="1"/>
    <xf numFmtId="166" fontId="38" fillId="14" borderId="0" xfId="0" applyNumberFormat="1" applyFont="1" applyFill="1"/>
    <xf numFmtId="166" fontId="38" fillId="14" borderId="1" xfId="0" applyNumberFormat="1" applyFont="1" applyFill="1" applyBorder="1"/>
    <xf numFmtId="0" fontId="35" fillId="14" borderId="2" xfId="0" applyFont="1" applyFill="1" applyBorder="1"/>
    <xf numFmtId="164" fontId="38" fillId="14" borderId="3" xfId="0" applyNumberFormat="1" applyFont="1" applyFill="1" applyBorder="1"/>
    <xf numFmtId="166" fontId="38" fillId="14" borderId="44" xfId="0" applyNumberFormat="1" applyFont="1" applyFill="1" applyBorder="1"/>
    <xf numFmtId="166" fontId="38" fillId="14" borderId="45" xfId="0" applyNumberFormat="1" applyFont="1" applyFill="1" applyBorder="1"/>
    <xf numFmtId="0" fontId="38" fillId="14" borderId="45" xfId="0" applyFont="1" applyFill="1" applyBorder="1"/>
    <xf numFmtId="164" fontId="38" fillId="14" borderId="46" xfId="0" applyNumberFormat="1" applyFont="1" applyFill="1" applyBorder="1"/>
    <xf numFmtId="0" fontId="10" fillId="15" borderId="12" xfId="0" applyFont="1" applyFill="1" applyBorder="1"/>
    <xf numFmtId="0" fontId="10" fillId="15" borderId="13" xfId="0" applyFont="1" applyFill="1" applyBorder="1"/>
    <xf numFmtId="14" fontId="10" fillId="15" borderId="13" xfId="0" applyNumberFormat="1" applyFont="1" applyFill="1" applyBorder="1"/>
    <xf numFmtId="41" fontId="10" fillId="15" borderId="13" xfId="1" applyFont="1" applyFill="1" applyBorder="1"/>
    <xf numFmtId="164" fontId="12" fillId="15" borderId="14" xfId="0" applyNumberFormat="1" applyFont="1" applyFill="1" applyBorder="1"/>
    <xf numFmtId="0" fontId="10" fillId="15" borderId="0" xfId="0" applyFont="1" applyFill="1"/>
    <xf numFmtId="0" fontId="0" fillId="15" borderId="0" xfId="0" applyFill="1"/>
    <xf numFmtId="41" fontId="38" fillId="6" borderId="29" xfId="0" applyNumberFormat="1" applyFont="1" applyFill="1" applyBorder="1"/>
    <xf numFmtId="41" fontId="12" fillId="2" borderId="31" xfId="0" applyNumberFormat="1" applyFont="1" applyFill="1" applyBorder="1"/>
    <xf numFmtId="0" fontId="40" fillId="6" borderId="0" xfId="0" applyFont="1" applyFill="1"/>
    <xf numFmtId="0" fontId="35" fillId="13" borderId="0" xfId="0" applyFont="1" applyFill="1"/>
    <xf numFmtId="0" fontId="40" fillId="13" borderId="0" xfId="0" applyFont="1" applyFill="1"/>
    <xf numFmtId="166" fontId="40" fillId="6" borderId="0" xfId="0" applyNumberFormat="1" applyFont="1" applyFill="1"/>
    <xf numFmtId="167" fontId="40" fillId="6" borderId="0" xfId="0" applyNumberFormat="1" applyFont="1" applyFill="1"/>
    <xf numFmtId="166" fontId="41" fillId="6" borderId="0" xfId="0" applyNumberFormat="1" applyFont="1" applyFill="1"/>
    <xf numFmtId="166" fontId="35" fillId="6" borderId="0" xfId="0" applyNumberFormat="1" applyFont="1" applyFill="1"/>
    <xf numFmtId="49" fontId="35" fillId="6" borderId="0" xfId="0" applyNumberFormat="1" applyFont="1" applyFill="1" applyAlignment="1">
      <alignment horizontal="center"/>
    </xf>
    <xf numFmtId="9" fontId="35" fillId="6" borderId="0" xfId="0" applyNumberFormat="1" applyFont="1" applyFill="1"/>
    <xf numFmtId="0" fontId="38" fillId="6" borderId="0" xfId="0" applyFont="1" applyFill="1" applyAlignment="1">
      <alignment horizontal="center" vertical="center"/>
    </xf>
    <xf numFmtId="0" fontId="9" fillId="2" borderId="0" xfId="0" applyFont="1" applyFill="1"/>
    <xf numFmtId="41" fontId="0" fillId="2" borderId="0" xfId="1" applyFont="1" applyFill="1"/>
    <xf numFmtId="168" fontId="9" fillId="10" borderId="105" xfId="0" applyNumberFormat="1" applyFont="1" applyFill="1" applyBorder="1" applyAlignment="1">
      <alignment vertical="top" wrapText="1"/>
    </xf>
    <xf numFmtId="168" fontId="8" fillId="10" borderId="20" xfId="0" applyNumberFormat="1" applyFont="1" applyFill="1" applyBorder="1" applyAlignment="1">
      <alignment horizontal="center"/>
    </xf>
    <xf numFmtId="168" fontId="8" fillId="10" borderId="72" xfId="0" applyNumberFormat="1" applyFont="1" applyFill="1" applyBorder="1" applyAlignment="1">
      <alignment horizontal="right"/>
    </xf>
    <xf numFmtId="49" fontId="8" fillId="2" borderId="21" xfId="0" applyNumberFormat="1" applyFont="1" applyFill="1" applyBorder="1" applyAlignment="1">
      <alignment horizontal="center"/>
    </xf>
    <xf numFmtId="168" fontId="9" fillId="10" borderId="107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/>
    </xf>
    <xf numFmtId="168" fontId="9" fillId="10" borderId="44" xfId="0" applyNumberFormat="1" applyFont="1" applyFill="1" applyBorder="1" applyAlignment="1">
      <alignment vertical="top" wrapText="1"/>
    </xf>
    <xf numFmtId="168" fontId="8" fillId="10" borderId="101" xfId="0" applyNumberFormat="1" applyFont="1" applyFill="1" applyBorder="1" applyAlignment="1">
      <alignment horizontal="center"/>
    </xf>
    <xf numFmtId="168" fontId="8" fillId="10" borderId="45" xfId="0" applyNumberFormat="1" applyFont="1" applyFill="1" applyBorder="1" applyAlignment="1">
      <alignment horizontal="right"/>
    </xf>
    <xf numFmtId="49" fontId="8" fillId="2" borderId="102" xfId="0" applyNumberFormat="1" applyFont="1" applyFill="1" applyBorder="1" applyAlignment="1">
      <alignment horizontal="center"/>
    </xf>
    <xf numFmtId="168" fontId="9" fillId="14" borderId="56" xfId="0" applyNumberFormat="1" applyFont="1" applyFill="1" applyBorder="1" applyAlignment="1">
      <alignment vertical="top"/>
    </xf>
    <xf numFmtId="168" fontId="8" fillId="14" borderId="13" xfId="0" applyNumberFormat="1" applyFont="1" applyFill="1" applyBorder="1" applyAlignment="1">
      <alignment horizontal="center"/>
    </xf>
    <xf numFmtId="168" fontId="8" fillId="15" borderId="57" xfId="0" applyNumberFormat="1" applyFont="1" applyFill="1" applyBorder="1" applyAlignment="1">
      <alignment horizontal="right"/>
    </xf>
    <xf numFmtId="49" fontId="8" fillId="15" borderId="58" xfId="0" applyNumberFormat="1" applyFont="1" applyFill="1" applyBorder="1" applyAlignment="1">
      <alignment horizontal="center"/>
    </xf>
    <xf numFmtId="169" fontId="10" fillId="2" borderId="110" xfId="1" applyNumberFormat="1" applyFont="1" applyFill="1" applyBorder="1"/>
    <xf numFmtId="169" fontId="10" fillId="2" borderId="111" xfId="1" applyNumberFormat="1" applyFont="1" applyFill="1" applyBorder="1"/>
    <xf numFmtId="169" fontId="10" fillId="2" borderId="112" xfId="1" applyNumberFormat="1" applyFont="1" applyFill="1" applyBorder="1"/>
    <xf numFmtId="169" fontId="10" fillId="2" borderId="28" xfId="1" applyNumberFormat="1" applyFont="1" applyFill="1" applyBorder="1"/>
    <xf numFmtId="9" fontId="10" fillId="2" borderId="0" xfId="2" applyFont="1" applyFill="1" applyBorder="1"/>
    <xf numFmtId="9" fontId="10" fillId="2" borderId="29" xfId="2" applyFont="1" applyFill="1" applyBorder="1"/>
    <xf numFmtId="0" fontId="10" fillId="2" borderId="28" xfId="4" applyFont="1" applyFill="1" applyBorder="1"/>
    <xf numFmtId="0" fontId="10" fillId="2" borderId="42" xfId="4" applyFont="1" applyFill="1" applyBorder="1"/>
    <xf numFmtId="9" fontId="12" fillId="2" borderId="43" xfId="4" applyNumberFormat="1" applyFont="1" applyFill="1" applyBorder="1"/>
    <xf numFmtId="0" fontId="10" fillId="2" borderId="44" xfId="4" applyFont="1" applyFill="1" applyBorder="1"/>
    <xf numFmtId="0" fontId="10" fillId="2" borderId="45" xfId="4" applyFont="1" applyFill="1" applyBorder="1"/>
    <xf numFmtId="14" fontId="10" fillId="2" borderId="46" xfId="4" applyNumberFormat="1" applyFont="1" applyFill="1" applyBorder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4" fontId="12" fillId="3" borderId="9" xfId="0" applyNumberFormat="1" applyFont="1" applyFill="1" applyBorder="1" applyAlignment="1">
      <alignment horizontal="center" vertical="center" wrapText="1"/>
    </xf>
    <xf numFmtId="14" fontId="12" fillId="3" borderId="13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2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168" fontId="2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8" fontId="23" fillId="3" borderId="48" xfId="0" applyNumberFormat="1" applyFont="1" applyFill="1" applyBorder="1" applyAlignment="1">
      <alignment horizontal="center" vertical="center" wrapText="1"/>
    </xf>
    <xf numFmtId="168" fontId="23" fillId="3" borderId="49" xfId="0" applyNumberFormat="1" applyFont="1" applyFill="1" applyBorder="1" applyAlignment="1">
      <alignment horizontal="center" vertical="center" wrapText="1"/>
    </xf>
    <xf numFmtId="168" fontId="23" fillId="3" borderId="70" xfId="0" applyNumberFormat="1" applyFont="1" applyFill="1" applyBorder="1" applyAlignment="1">
      <alignment horizontal="center" vertical="center" wrapText="1"/>
    </xf>
    <xf numFmtId="168" fontId="23" fillId="3" borderId="54" xfId="0" applyNumberFormat="1" applyFont="1" applyFill="1" applyBorder="1" applyAlignment="1">
      <alignment horizontal="center" vertical="center" wrapText="1"/>
    </xf>
    <xf numFmtId="168" fontId="23" fillId="3" borderId="45" xfId="0" applyNumberFormat="1" applyFont="1" applyFill="1" applyBorder="1" applyAlignment="1">
      <alignment horizontal="center" vertical="center" wrapText="1"/>
    </xf>
    <xf numFmtId="168" fontId="23" fillId="3" borderId="55" xfId="0" applyNumberFormat="1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/>
    </xf>
    <xf numFmtId="0" fontId="38" fillId="6" borderId="29" xfId="0" applyFont="1" applyFill="1" applyBorder="1" applyAlignment="1">
      <alignment horizontal="center" vertical="center"/>
    </xf>
    <xf numFmtId="0" fontId="35" fillId="6" borderId="26" xfId="0" applyFont="1" applyFill="1" applyBorder="1" applyAlignment="1">
      <alignment horizontal="center" vertical="center" wrapText="1"/>
    </xf>
    <xf numFmtId="0" fontId="35" fillId="6" borderId="25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5" fillId="6" borderId="29" xfId="0" applyFont="1" applyFill="1" applyBorder="1" applyAlignment="1">
      <alignment horizontal="center" vertical="center" wrapText="1"/>
    </xf>
    <xf numFmtId="165" fontId="38" fillId="6" borderId="28" xfId="0" applyNumberFormat="1" applyFont="1" applyFill="1" applyBorder="1" applyAlignment="1">
      <alignment horizontal="center" vertical="center" wrapText="1"/>
    </xf>
    <xf numFmtId="165" fontId="38" fillId="6" borderId="0" xfId="0" applyNumberFormat="1" applyFont="1" applyFill="1" applyAlignment="1">
      <alignment horizontal="center" vertical="center" wrapText="1"/>
    </xf>
    <xf numFmtId="165" fontId="38" fillId="6" borderId="29" xfId="0" applyNumberFormat="1" applyFont="1" applyFill="1" applyBorder="1" applyAlignment="1">
      <alignment horizontal="center" vertical="center" wrapText="1"/>
    </xf>
    <xf numFmtId="165" fontId="35" fillId="6" borderId="40" xfId="0" applyNumberFormat="1" applyFont="1" applyFill="1" applyBorder="1" applyAlignment="1">
      <alignment horizontal="center" vertical="center" wrapText="1"/>
    </xf>
    <xf numFmtId="165" fontId="35" fillId="6" borderId="36" xfId="0" applyNumberFormat="1" applyFont="1" applyFill="1" applyBorder="1" applyAlignment="1">
      <alignment horizontal="center" vertical="center" wrapText="1"/>
    </xf>
    <xf numFmtId="165" fontId="35" fillId="6" borderId="41" xfId="0" applyNumberFormat="1" applyFont="1" applyFill="1" applyBorder="1" applyAlignment="1">
      <alignment horizontal="center" vertical="center" wrapText="1"/>
    </xf>
    <xf numFmtId="0" fontId="38" fillId="6" borderId="35" xfId="0" applyFont="1" applyFill="1" applyBorder="1" applyAlignment="1">
      <alignment horizontal="center" vertical="center"/>
    </xf>
    <xf numFmtId="0" fontId="38" fillId="6" borderId="39" xfId="0" applyFont="1" applyFill="1" applyBorder="1" applyAlignment="1">
      <alignment horizontal="center" vertical="center"/>
    </xf>
    <xf numFmtId="168" fontId="8" fillId="7" borderId="1" xfId="0" applyNumberFormat="1" applyFont="1" applyFill="1" applyBorder="1" applyAlignment="1">
      <alignment horizontal="center" wrapText="1"/>
    </xf>
    <xf numFmtId="168" fontId="8" fillId="7" borderId="2" xfId="0" applyNumberFormat="1" applyFont="1" applyFill="1" applyBorder="1" applyAlignment="1">
      <alignment horizontal="center" wrapText="1"/>
    </xf>
    <xf numFmtId="168" fontId="8" fillId="7" borderId="47" xfId="0" applyNumberFormat="1" applyFont="1" applyFill="1" applyBorder="1" applyAlignment="1">
      <alignment horizontal="center" wrapText="1"/>
    </xf>
    <xf numFmtId="168" fontId="8" fillId="7" borderId="48" xfId="0" applyNumberFormat="1" applyFont="1" applyFill="1" applyBorder="1" applyAlignment="1">
      <alignment horizontal="center" wrapText="1"/>
    </xf>
    <xf numFmtId="168" fontId="8" fillId="7" borderId="49" xfId="0" applyNumberFormat="1" applyFont="1" applyFill="1" applyBorder="1" applyAlignment="1">
      <alignment horizontal="center" wrapText="1"/>
    </xf>
    <xf numFmtId="168" fontId="8" fillId="7" borderId="50" xfId="0" applyNumberFormat="1" applyFont="1" applyFill="1" applyBorder="1" applyAlignment="1">
      <alignment horizontal="center" wrapText="1"/>
    </xf>
    <xf numFmtId="168" fontId="8" fillId="7" borderId="51" xfId="0" applyNumberFormat="1" applyFont="1" applyFill="1" applyBorder="1" applyAlignment="1">
      <alignment horizontal="center" wrapText="1"/>
    </xf>
    <xf numFmtId="168" fontId="8" fillId="7" borderId="52" xfId="0" applyNumberFormat="1" applyFont="1" applyFill="1" applyBorder="1" applyAlignment="1">
      <alignment horizontal="center" wrapText="1"/>
    </xf>
    <xf numFmtId="168" fontId="8" fillId="7" borderId="53" xfId="0" applyNumberFormat="1" applyFont="1" applyFill="1" applyBorder="1" applyAlignment="1">
      <alignment horizont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8" xfId="4" applyFont="1" applyFill="1" applyBorder="1" applyAlignment="1">
      <alignment horizontal="center" vertical="center" wrapText="1"/>
    </xf>
    <xf numFmtId="0" fontId="10" fillId="3" borderId="80" xfId="4" applyFont="1" applyFill="1" applyBorder="1" applyAlignment="1">
      <alignment horizontal="center" vertical="center" wrapText="1"/>
    </xf>
    <xf numFmtId="0" fontId="10" fillId="3" borderId="83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64" xfId="4" applyFont="1" applyFill="1" applyBorder="1" applyAlignment="1">
      <alignment horizontal="center" vertical="center" wrapText="1"/>
    </xf>
    <xf numFmtId="0" fontId="10" fillId="3" borderId="79" xfId="4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center" vertical="center" wrapText="1"/>
    </xf>
    <xf numFmtId="0" fontId="10" fillId="3" borderId="60" xfId="4" applyFont="1" applyFill="1" applyBorder="1" applyAlignment="1">
      <alignment horizontal="center" vertical="center" wrapText="1"/>
    </xf>
    <xf numFmtId="0" fontId="10" fillId="3" borderId="81" xfId="4" applyFont="1" applyFill="1" applyBorder="1" applyAlignment="1">
      <alignment horizontal="center" vertical="center" wrapText="1"/>
    </xf>
    <xf numFmtId="0" fontId="10" fillId="3" borderId="82" xfId="4" applyFont="1" applyFill="1" applyBorder="1" applyAlignment="1">
      <alignment horizontal="center" vertical="center" wrapText="1"/>
    </xf>
    <xf numFmtId="0" fontId="10" fillId="3" borderId="84" xfId="4" applyFont="1" applyFill="1" applyBorder="1" applyAlignment="1">
      <alignment horizontal="center" vertical="center" wrapText="1"/>
    </xf>
    <xf numFmtId="169" fontId="10" fillId="2" borderId="0" xfId="1" applyNumberFormat="1" applyFont="1" applyFill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2" fillId="2" borderId="79" xfId="4" applyFont="1" applyFill="1" applyBorder="1" applyAlignment="1">
      <alignment horizontal="center" vertical="center" wrapText="1"/>
    </xf>
    <xf numFmtId="41" fontId="12" fillId="2" borderId="6" xfId="1" applyFont="1" applyFill="1" applyBorder="1" applyAlignment="1">
      <alignment horizontal="center" vertical="center" wrapText="1"/>
    </xf>
    <xf numFmtId="41" fontId="12" fillId="2" borderId="79" xfId="1" applyFont="1" applyFill="1" applyBorder="1" applyAlignment="1">
      <alignment horizontal="center" vertical="center" wrapText="1"/>
    </xf>
    <xf numFmtId="41" fontId="12" fillId="2" borderId="5" xfId="1" applyFont="1" applyFill="1" applyBorder="1" applyAlignment="1">
      <alignment horizontal="center" vertical="center" wrapText="1"/>
    </xf>
    <xf numFmtId="41" fontId="12" fillId="2" borderId="36" xfId="1" applyFont="1" applyFill="1" applyBorder="1" applyAlignment="1">
      <alignment horizontal="center" vertical="center" wrapText="1"/>
    </xf>
    <xf numFmtId="168" fontId="31" fillId="2" borderId="0" xfId="5" applyNumberFormat="1" applyFont="1" applyFill="1" applyAlignment="1">
      <alignment horizontal="center"/>
    </xf>
    <xf numFmtId="168" fontId="31" fillId="2" borderId="26" xfId="0" applyNumberFormat="1" applyFont="1" applyFill="1" applyBorder="1" applyAlignment="1">
      <alignment wrapText="1"/>
    </xf>
    <xf numFmtId="0" fontId="32" fillId="2" borderId="25" xfId="0" applyFont="1" applyFill="1" applyBorder="1" applyAlignment="1">
      <alignment wrapText="1"/>
    </xf>
    <xf numFmtId="0" fontId="32" fillId="2" borderId="85" xfId="0" applyFont="1" applyFill="1" applyBorder="1" applyAlignment="1">
      <alignment wrapText="1"/>
    </xf>
    <xf numFmtId="0" fontId="31" fillId="2" borderId="86" xfId="0" applyFont="1" applyFill="1" applyBorder="1" applyAlignment="1">
      <alignment wrapText="1"/>
    </xf>
    <xf numFmtId="0" fontId="32" fillId="2" borderId="72" xfId="0" applyFont="1" applyFill="1" applyBorder="1" applyAlignment="1">
      <alignment wrapText="1"/>
    </xf>
    <xf numFmtId="0" fontId="32" fillId="2" borderId="87" xfId="0" applyFont="1" applyFill="1" applyBorder="1" applyAlignment="1">
      <alignment wrapText="1"/>
    </xf>
    <xf numFmtId="168" fontId="31" fillId="2" borderId="88" xfId="0" applyNumberFormat="1" applyFont="1" applyFill="1" applyBorder="1" applyAlignment="1">
      <alignment wrapText="1"/>
    </xf>
    <xf numFmtId="0" fontId="32" fillId="2" borderId="89" xfId="0" applyFont="1" applyFill="1" applyBorder="1" applyAlignment="1">
      <alignment wrapText="1"/>
    </xf>
    <xf numFmtId="0" fontId="32" fillId="2" borderId="90" xfId="0" applyFont="1" applyFill="1" applyBorder="1" applyAlignment="1">
      <alignment wrapText="1"/>
    </xf>
    <xf numFmtId="0" fontId="31" fillId="2" borderId="91" xfId="0" applyFont="1" applyFill="1" applyBorder="1" applyAlignment="1">
      <alignment wrapText="1"/>
    </xf>
    <xf numFmtId="0" fontId="32" fillId="2" borderId="92" xfId="0" applyFont="1" applyFill="1" applyBorder="1" applyAlignment="1">
      <alignment wrapText="1"/>
    </xf>
    <xf numFmtId="168" fontId="32" fillId="2" borderId="45" xfId="0" applyNumberFormat="1" applyFont="1" applyFill="1" applyBorder="1" applyAlignment="1">
      <alignment wrapText="1"/>
    </xf>
    <xf numFmtId="0" fontId="32" fillId="2" borderId="45" xfId="0" applyFont="1" applyFill="1" applyBorder="1" applyAlignment="1">
      <alignment wrapText="1"/>
    </xf>
    <xf numFmtId="168" fontId="31" fillId="9" borderId="26" xfId="5" applyNumberFormat="1" applyFont="1" applyFill="1" applyBorder="1" applyAlignment="1">
      <alignment horizontal="center" vertical="center"/>
    </xf>
    <xf numFmtId="168" fontId="31" fillId="9" borderId="27" xfId="5" applyNumberFormat="1" applyFont="1" applyFill="1" applyBorder="1" applyAlignment="1">
      <alignment horizontal="center" vertical="center"/>
    </xf>
    <xf numFmtId="168" fontId="31" fillId="9" borderId="28" xfId="5" applyNumberFormat="1" applyFont="1" applyFill="1" applyBorder="1" applyAlignment="1">
      <alignment horizontal="center" vertical="center"/>
    </xf>
    <xf numFmtId="168" fontId="31" fillId="9" borderId="29" xfId="5" applyNumberFormat="1" applyFont="1" applyFill="1" applyBorder="1" applyAlignment="1">
      <alignment horizontal="center" vertical="center"/>
    </xf>
    <xf numFmtId="168" fontId="31" fillId="9" borderId="44" xfId="5" applyNumberFormat="1" applyFont="1" applyFill="1" applyBorder="1" applyAlignment="1">
      <alignment horizontal="center" vertical="center"/>
    </xf>
    <xf numFmtId="168" fontId="31" fillId="9" borderId="46" xfId="5" applyNumberFormat="1" applyFont="1" applyFill="1" applyBorder="1" applyAlignment="1">
      <alignment horizontal="center" vertical="center"/>
    </xf>
    <xf numFmtId="168" fontId="31" fillId="2" borderId="26" xfId="5" applyNumberFormat="1" applyFont="1" applyFill="1" applyBorder="1" applyAlignment="1">
      <alignment horizontal="center" vertical="center"/>
    </xf>
    <xf numFmtId="168" fontId="31" fillId="2" borderId="25" xfId="5" applyNumberFormat="1" applyFont="1" applyFill="1" applyBorder="1" applyAlignment="1">
      <alignment horizontal="center" vertical="center"/>
    </xf>
    <xf numFmtId="168" fontId="31" fillId="2" borderId="28" xfId="5" applyNumberFormat="1" applyFont="1" applyFill="1" applyBorder="1" applyAlignment="1">
      <alignment horizontal="center" vertical="center"/>
    </xf>
    <xf numFmtId="168" fontId="31" fillId="2" borderId="0" xfId="5" applyNumberFormat="1" applyFont="1" applyFill="1" applyAlignment="1">
      <alignment horizontal="center" vertical="center"/>
    </xf>
    <xf numFmtId="168" fontId="31" fillId="2" borderId="44" xfId="5" applyNumberFormat="1" applyFont="1" applyFill="1" applyBorder="1" applyAlignment="1">
      <alignment horizontal="center" vertical="center"/>
    </xf>
    <xf numFmtId="168" fontId="31" fillId="2" borderId="45" xfId="5" applyNumberFormat="1" applyFont="1" applyFill="1" applyBorder="1" applyAlignment="1">
      <alignment horizontal="center" vertical="center"/>
    </xf>
    <xf numFmtId="168" fontId="31" fillId="2" borderId="93" xfId="5" applyNumberFormat="1" applyFont="1" applyFill="1" applyBorder="1" applyAlignment="1">
      <alignment horizontal="center" vertical="center" wrapText="1"/>
    </xf>
    <xf numFmtId="168" fontId="31" fillId="2" borderId="72" xfId="5" applyNumberFormat="1" applyFont="1" applyFill="1" applyBorder="1" applyAlignment="1">
      <alignment horizontal="center" vertical="center" wrapText="1"/>
    </xf>
    <xf numFmtId="168" fontId="31" fillId="2" borderId="94" xfId="5" applyNumberFormat="1" applyFont="1" applyFill="1" applyBorder="1" applyAlignment="1">
      <alignment horizontal="center" vertical="center" wrapText="1"/>
    </xf>
    <xf numFmtId="168" fontId="31" fillId="2" borderId="25" xfId="5" applyNumberFormat="1" applyFont="1" applyFill="1" applyBorder="1" applyAlignment="1">
      <alignment horizontal="center" vertical="center" wrapText="1"/>
    </xf>
    <xf numFmtId="168" fontId="31" fillId="2" borderId="27" xfId="5" applyNumberFormat="1" applyFont="1" applyFill="1" applyBorder="1" applyAlignment="1">
      <alignment horizontal="center" vertical="center" wrapText="1"/>
    </xf>
    <xf numFmtId="168" fontId="31" fillId="2" borderId="0" xfId="5" applyNumberFormat="1" applyFont="1" applyFill="1" applyAlignment="1">
      <alignment horizontal="center" vertical="center" wrapText="1"/>
    </xf>
    <xf numFmtId="168" fontId="31" fillId="2" borderId="29" xfId="5" applyNumberFormat="1" applyFont="1" applyFill="1" applyBorder="1" applyAlignment="1">
      <alignment horizontal="center" vertical="center" wrapText="1"/>
    </xf>
    <xf numFmtId="168" fontId="31" fillId="2" borderId="45" xfId="5" applyNumberFormat="1" applyFont="1" applyFill="1" applyBorder="1" applyAlignment="1">
      <alignment horizontal="center" vertical="center" wrapText="1"/>
    </xf>
    <xf numFmtId="168" fontId="31" fillId="2" borderId="46" xfId="5" applyNumberFormat="1" applyFont="1" applyFill="1" applyBorder="1" applyAlignment="1">
      <alignment horizontal="center" vertical="center" wrapText="1"/>
    </xf>
    <xf numFmtId="168" fontId="31" fillId="2" borderId="5" xfId="5" applyNumberFormat="1" applyFont="1" applyFill="1" applyBorder="1" applyAlignment="1">
      <alignment horizontal="center" vertical="center" wrapText="1"/>
    </xf>
    <xf numFmtId="168" fontId="31" fillId="2" borderId="79" xfId="5" applyNumberFormat="1" applyFont="1" applyFill="1" applyBorder="1" applyAlignment="1">
      <alignment horizontal="center" vertical="center" wrapText="1"/>
    </xf>
    <xf numFmtId="168" fontId="31" fillId="2" borderId="78" xfId="5" applyNumberFormat="1" applyFont="1" applyFill="1" applyBorder="1" applyAlignment="1">
      <alignment horizontal="center" vertical="center" wrapText="1"/>
    </xf>
    <xf numFmtId="168" fontId="31" fillId="2" borderId="35" xfId="5" applyNumberFormat="1" applyFont="1" applyFill="1" applyBorder="1" applyAlignment="1">
      <alignment horizontal="center" vertical="center" wrapText="1"/>
    </xf>
    <xf numFmtId="168" fontId="31" fillId="2" borderId="81" xfId="5" applyNumberFormat="1" applyFont="1" applyFill="1" applyBorder="1" applyAlignment="1">
      <alignment horizontal="center" vertical="center" wrapText="1"/>
    </xf>
    <xf numFmtId="168" fontId="31" fillId="2" borderId="95" xfId="5" applyNumberFormat="1" applyFont="1" applyFill="1" applyBorder="1" applyAlignment="1">
      <alignment horizontal="center" vertical="center" wrapText="1"/>
    </xf>
    <xf numFmtId="168" fontId="31" fillId="2" borderId="89" xfId="5" applyNumberFormat="1" applyFont="1" applyFill="1" applyBorder="1" applyAlignment="1">
      <alignment horizontal="center" vertical="center" wrapText="1"/>
    </xf>
    <xf numFmtId="168" fontId="31" fillId="2" borderId="23" xfId="5" applyNumberFormat="1" applyFont="1" applyFill="1" applyBorder="1" applyAlignment="1">
      <alignment horizontal="left" vertical="center" wrapText="1"/>
    </xf>
    <xf numFmtId="168" fontId="31" fillId="2" borderId="23" xfId="5" applyNumberFormat="1" applyFont="1" applyFill="1" applyBorder="1" applyAlignment="1">
      <alignment horizontal="center" vertical="center" wrapText="1"/>
    </xf>
    <xf numFmtId="168" fontId="31" fillId="2" borderId="96" xfId="5" applyNumberFormat="1" applyFont="1" applyFill="1" applyBorder="1" applyAlignment="1">
      <alignment horizontal="center" vertical="center" wrapText="1"/>
    </xf>
    <xf numFmtId="168" fontId="31" fillId="2" borderId="93" xfId="5" applyNumberFormat="1" applyFont="1" applyFill="1" applyBorder="1" applyAlignment="1">
      <alignment horizontal="right" vertical="center"/>
    </xf>
    <xf numFmtId="168" fontId="31" fillId="2" borderId="94" xfId="5" applyNumberFormat="1" applyFont="1" applyFill="1" applyBorder="1" applyAlignment="1">
      <alignment horizontal="right" vertical="center"/>
    </xf>
    <xf numFmtId="168" fontId="32" fillId="2" borderId="6" xfId="5" applyNumberFormat="1" applyFont="1" applyFill="1" applyBorder="1" applyAlignment="1">
      <alignment vertical="center" wrapText="1"/>
    </xf>
    <xf numFmtId="168" fontId="32" fillId="2" borderId="64" xfId="5" applyNumberFormat="1" applyFont="1" applyFill="1" applyBorder="1" applyAlignment="1">
      <alignment vertical="center" wrapText="1"/>
    </xf>
    <xf numFmtId="168" fontId="32" fillId="2" borderId="79" xfId="5" applyNumberFormat="1" applyFont="1" applyFill="1" applyBorder="1" applyAlignment="1">
      <alignment vertical="center" wrapText="1"/>
    </xf>
    <xf numFmtId="168" fontId="31" fillId="2" borderId="6" xfId="1" applyNumberFormat="1" applyFont="1" applyFill="1" applyBorder="1" applyAlignment="1">
      <alignment horizontal="right" vertical="center"/>
    </xf>
    <xf numFmtId="168" fontId="31" fillId="2" borderId="79" xfId="1" applyNumberFormat="1" applyFont="1" applyFill="1" applyBorder="1" applyAlignment="1">
      <alignment horizontal="right" vertical="center"/>
    </xf>
    <xf numFmtId="168" fontId="31" fillId="2" borderId="6" xfId="5" applyNumberFormat="1" applyFont="1" applyFill="1" applyBorder="1" applyAlignment="1">
      <alignment horizontal="right" vertical="center"/>
    </xf>
    <xf numFmtId="168" fontId="31" fillId="2" borderId="79" xfId="5" applyNumberFormat="1" applyFont="1" applyFill="1" applyBorder="1" applyAlignment="1">
      <alignment horizontal="right" vertical="center"/>
    </xf>
    <xf numFmtId="168" fontId="31" fillId="2" borderId="11" xfId="5" applyNumberFormat="1" applyFont="1" applyFill="1" applyBorder="1" applyAlignment="1">
      <alignment horizontal="center" vertical="center" textRotation="90" wrapText="1"/>
    </xf>
    <xf numFmtId="168" fontId="31" fillId="2" borderId="16" xfId="5" applyNumberFormat="1" applyFont="1" applyFill="1" applyBorder="1" applyAlignment="1">
      <alignment horizontal="center" vertical="center" textRotation="90" wrapText="1"/>
    </xf>
    <xf numFmtId="168" fontId="31" fillId="2" borderId="15" xfId="5" applyNumberFormat="1" applyFont="1" applyFill="1" applyBorder="1" applyAlignment="1">
      <alignment horizontal="center" vertical="center" textRotation="90" wrapText="1"/>
    </xf>
    <xf numFmtId="168" fontId="31" fillId="2" borderId="8" xfId="5" applyNumberFormat="1" applyFont="1" applyFill="1" applyBorder="1" applyAlignment="1">
      <alignment horizontal="center" vertical="center" textRotation="90"/>
    </xf>
    <xf numFmtId="168" fontId="31" fillId="2" borderId="97" xfId="5" applyNumberFormat="1" applyFont="1" applyFill="1" applyBorder="1" applyAlignment="1">
      <alignment horizontal="center" vertical="center" textRotation="90"/>
    </xf>
    <xf numFmtId="168" fontId="32" fillId="2" borderId="93" xfId="5" applyNumberFormat="1" applyFont="1" applyFill="1" applyBorder="1" applyAlignment="1">
      <alignment vertical="center" wrapText="1"/>
    </xf>
    <xf numFmtId="168" fontId="32" fillId="2" borderId="72" xfId="5" applyNumberFormat="1" applyFont="1" applyFill="1" applyBorder="1" applyAlignment="1">
      <alignment vertical="center" wrapText="1"/>
    </xf>
    <xf numFmtId="168" fontId="32" fillId="2" borderId="94" xfId="5" applyNumberFormat="1" applyFont="1" applyFill="1" applyBorder="1" applyAlignment="1">
      <alignment vertical="center" wrapText="1"/>
    </xf>
    <xf numFmtId="168" fontId="31" fillId="2" borderId="93" xfId="1" applyNumberFormat="1" applyFont="1" applyFill="1" applyBorder="1" applyAlignment="1">
      <alignment horizontal="right" vertical="center"/>
    </xf>
    <xf numFmtId="168" fontId="31" fillId="2" borderId="94" xfId="1" applyNumberFormat="1" applyFont="1" applyFill="1" applyBorder="1" applyAlignment="1">
      <alignment horizontal="right" vertical="center"/>
    </xf>
    <xf numFmtId="168" fontId="32" fillId="2" borderId="6" xfId="5" applyNumberFormat="1" applyFont="1" applyFill="1" applyBorder="1" applyAlignment="1">
      <alignment horizontal="left" vertical="center" wrapText="1"/>
    </xf>
    <xf numFmtId="168" fontId="32" fillId="2" borderId="64" xfId="5" applyNumberFormat="1" applyFont="1" applyFill="1" applyBorder="1" applyAlignment="1">
      <alignment horizontal="left" vertical="center" wrapText="1"/>
    </xf>
    <xf numFmtId="168" fontId="34" fillId="9" borderId="6" xfId="5" applyNumberFormat="1" applyFont="1" applyFill="1" applyBorder="1" applyAlignment="1">
      <alignment horizontal="center" vertical="center" wrapText="1"/>
    </xf>
    <xf numFmtId="168" fontId="34" fillId="9" borderId="64" xfId="5" applyNumberFormat="1" applyFont="1" applyFill="1" applyBorder="1" applyAlignment="1">
      <alignment horizontal="center" vertical="center" wrapText="1"/>
    </xf>
    <xf numFmtId="168" fontId="34" fillId="9" borderId="79" xfId="5" applyNumberFormat="1" applyFont="1" applyFill="1" applyBorder="1" applyAlignment="1">
      <alignment horizontal="center" vertical="center" wrapText="1"/>
    </xf>
    <xf numFmtId="168" fontId="31" fillId="10" borderId="18" xfId="5" applyNumberFormat="1" applyFont="1" applyFill="1" applyBorder="1" applyAlignment="1">
      <alignment horizontal="center" vertical="center"/>
    </xf>
    <xf numFmtId="168" fontId="31" fillId="10" borderId="13" xfId="5" applyNumberFormat="1" applyFont="1" applyFill="1" applyBorder="1" applyAlignment="1">
      <alignment horizontal="center" vertical="center"/>
    </xf>
    <xf numFmtId="168" fontId="32" fillId="10" borderId="78" xfId="5" applyNumberFormat="1" applyFont="1" applyFill="1" applyBorder="1" applyAlignment="1">
      <alignment horizontal="left" vertical="center" wrapText="1"/>
    </xf>
    <xf numFmtId="168" fontId="32" fillId="10" borderId="35" xfId="5" applyNumberFormat="1" applyFont="1" applyFill="1" applyBorder="1" applyAlignment="1">
      <alignment horizontal="left" vertical="center" wrapText="1"/>
    </xf>
    <xf numFmtId="168" fontId="32" fillId="10" borderId="81" xfId="5" applyNumberFormat="1" applyFont="1" applyFill="1" applyBorder="1" applyAlignment="1">
      <alignment horizontal="left" vertical="center" wrapText="1"/>
    </xf>
    <xf numFmtId="168" fontId="32" fillId="10" borderId="83" xfId="5" applyNumberFormat="1" applyFont="1" applyFill="1" applyBorder="1" applyAlignment="1">
      <alignment horizontal="left" vertical="center" wrapText="1"/>
    </xf>
    <xf numFmtId="168" fontId="32" fillId="10" borderId="57" xfId="5" applyNumberFormat="1" applyFont="1" applyFill="1" applyBorder="1" applyAlignment="1">
      <alignment horizontal="left" vertical="center" wrapText="1"/>
    </xf>
    <xf numFmtId="168" fontId="32" fillId="10" borderId="84" xfId="5" applyNumberFormat="1" applyFont="1" applyFill="1" applyBorder="1" applyAlignment="1">
      <alignment horizontal="left" vertical="center" wrapText="1"/>
    </xf>
    <xf numFmtId="168" fontId="31" fillId="10" borderId="78" xfId="1" applyNumberFormat="1" applyFont="1" applyFill="1" applyBorder="1" applyAlignment="1">
      <alignment horizontal="right" vertical="center"/>
    </xf>
    <xf numFmtId="168" fontId="31" fillId="10" borderId="81" xfId="1" applyNumberFormat="1" applyFont="1" applyFill="1" applyBorder="1" applyAlignment="1">
      <alignment horizontal="right" vertical="center"/>
    </xf>
    <xf numFmtId="168" fontId="31" fillId="10" borderId="83" xfId="1" applyNumberFormat="1" applyFont="1" applyFill="1" applyBorder="1" applyAlignment="1">
      <alignment horizontal="right" vertical="center"/>
    </xf>
    <xf numFmtId="168" fontId="31" fillId="10" borderId="84" xfId="1" applyNumberFormat="1" applyFont="1" applyFill="1" applyBorder="1" applyAlignment="1">
      <alignment horizontal="right" vertical="center"/>
    </xf>
    <xf numFmtId="168" fontId="31" fillId="10" borderId="78" xfId="0" applyNumberFormat="1" applyFont="1" applyFill="1" applyBorder="1" applyAlignment="1">
      <alignment horizontal="right" vertical="center"/>
    </xf>
    <xf numFmtId="168" fontId="31" fillId="10" borderId="81" xfId="0" applyNumberFormat="1" applyFont="1" applyFill="1" applyBorder="1" applyAlignment="1">
      <alignment horizontal="right" vertical="center"/>
    </xf>
    <xf numFmtId="168" fontId="31" fillId="10" borderId="83" xfId="0" applyNumberFormat="1" applyFont="1" applyFill="1" applyBorder="1" applyAlignment="1">
      <alignment horizontal="right" vertical="center"/>
    </xf>
    <xf numFmtId="168" fontId="31" fillId="10" borderId="84" xfId="0" applyNumberFormat="1" applyFont="1" applyFill="1" applyBorder="1" applyAlignment="1">
      <alignment horizontal="right" vertical="center"/>
    </xf>
    <xf numFmtId="168" fontId="31" fillId="2" borderId="6" xfId="5" applyNumberFormat="1" applyFont="1" applyFill="1" applyBorder="1" applyAlignment="1">
      <alignment horizontal="right"/>
    </xf>
    <xf numFmtId="168" fontId="31" fillId="2" borderId="79" xfId="5" applyNumberFormat="1" applyFont="1" applyFill="1" applyBorder="1" applyAlignment="1">
      <alignment horizontal="right"/>
    </xf>
    <xf numFmtId="168" fontId="31" fillId="10" borderId="34" xfId="5" applyNumberFormat="1" applyFont="1" applyFill="1" applyBorder="1" applyAlignment="1">
      <alignment horizontal="center" vertical="center"/>
    </xf>
    <xf numFmtId="168" fontId="31" fillId="10" borderId="14" xfId="5" applyNumberFormat="1" applyFont="1" applyFill="1" applyBorder="1" applyAlignment="1">
      <alignment horizontal="center" vertical="center"/>
    </xf>
    <xf numFmtId="168" fontId="31" fillId="10" borderId="78" xfId="1" applyNumberFormat="1" applyFont="1" applyFill="1" applyBorder="1" applyAlignment="1">
      <alignment horizontal="right" vertical="center" wrapText="1"/>
    </xf>
    <xf numFmtId="168" fontId="31" fillId="10" borderId="83" xfId="1" applyNumberFormat="1" applyFont="1" applyFill="1" applyBorder="1" applyAlignment="1">
      <alignment horizontal="right" vertical="center" wrapText="1"/>
    </xf>
    <xf numFmtId="168" fontId="31" fillId="10" borderId="78" xfId="0" applyNumberFormat="1" applyFont="1" applyFill="1" applyBorder="1" applyAlignment="1">
      <alignment horizontal="right"/>
    </xf>
    <xf numFmtId="168" fontId="31" fillId="10" borderId="81" xfId="0" applyNumberFormat="1" applyFont="1" applyFill="1" applyBorder="1" applyAlignment="1">
      <alignment horizontal="right"/>
    </xf>
    <xf numFmtId="168" fontId="31" fillId="10" borderId="83" xfId="0" applyNumberFormat="1" applyFont="1" applyFill="1" applyBorder="1" applyAlignment="1">
      <alignment horizontal="right"/>
    </xf>
    <xf numFmtId="168" fontId="31" fillId="10" borderId="84" xfId="0" applyNumberFormat="1" applyFont="1" applyFill="1" applyBorder="1" applyAlignment="1">
      <alignment horizontal="right"/>
    </xf>
    <xf numFmtId="168" fontId="32" fillId="2" borderId="6" xfId="5" applyNumberFormat="1" applyFont="1" applyFill="1" applyBorder="1" applyAlignment="1">
      <alignment horizontal="left" vertical="center"/>
    </xf>
    <xf numFmtId="168" fontId="32" fillId="2" borderId="64" xfId="5" applyNumberFormat="1" applyFont="1" applyFill="1" applyBorder="1" applyAlignment="1">
      <alignment horizontal="left" vertical="center"/>
    </xf>
    <xf numFmtId="168" fontId="32" fillId="2" borderId="79" xfId="5" applyNumberFormat="1" applyFont="1" applyFill="1" applyBorder="1" applyAlignment="1">
      <alignment horizontal="left" vertical="center"/>
    </xf>
    <xf numFmtId="168" fontId="32" fillId="2" borderId="79" xfId="5" applyNumberFormat="1" applyFont="1" applyFill="1" applyBorder="1" applyAlignment="1">
      <alignment horizontal="left" vertical="center" wrapText="1"/>
    </xf>
    <xf numFmtId="168" fontId="31" fillId="2" borderId="5" xfId="5" applyNumberFormat="1" applyFont="1" applyFill="1" applyBorder="1" applyAlignment="1">
      <alignment horizontal="right" vertical="center"/>
    </xf>
    <xf numFmtId="168" fontId="31" fillId="2" borderId="6" xfId="5" applyNumberFormat="1" applyFont="1" applyFill="1" applyBorder="1" applyAlignment="1">
      <alignment horizontal="right" vertical="center" wrapText="1"/>
    </xf>
    <xf numFmtId="168" fontId="31" fillId="2" borderId="64" xfId="5" applyNumberFormat="1" applyFont="1" applyFill="1" applyBorder="1" applyAlignment="1">
      <alignment horizontal="right" vertical="center" wrapText="1"/>
    </xf>
    <xf numFmtId="168" fontId="31" fillId="2" borderId="79" xfId="5" applyNumberFormat="1" applyFont="1" applyFill="1" applyBorder="1" applyAlignment="1">
      <alignment horizontal="right" vertical="center" wrapText="1"/>
    </xf>
    <xf numFmtId="0" fontId="32" fillId="2" borderId="64" xfId="0" applyFont="1" applyFill="1" applyBorder="1" applyAlignment="1">
      <alignment vertical="center" wrapText="1"/>
    </xf>
    <xf numFmtId="0" fontId="32" fillId="2" borderId="79" xfId="0" applyFont="1" applyFill="1" applyBorder="1" applyAlignment="1">
      <alignment vertical="center" wrapText="1"/>
    </xf>
    <xf numFmtId="168" fontId="32" fillId="2" borderId="78" xfId="5" applyNumberFormat="1" applyFont="1" applyFill="1" applyBorder="1" applyAlignment="1">
      <alignment horizontal="left" vertical="center" wrapText="1"/>
    </xf>
    <xf numFmtId="168" fontId="32" fillId="2" borderId="35" xfId="5" applyNumberFormat="1" applyFont="1" applyFill="1" applyBorder="1" applyAlignment="1">
      <alignment horizontal="left" vertical="center" wrapText="1"/>
    </xf>
    <xf numFmtId="168" fontId="32" fillId="2" borderId="81" xfId="5" applyNumberFormat="1" applyFont="1" applyFill="1" applyBorder="1" applyAlignment="1">
      <alignment horizontal="left" vertical="center" wrapText="1"/>
    </xf>
    <xf numFmtId="168" fontId="31" fillId="2" borderId="18" xfId="5" applyNumberFormat="1" applyFont="1" applyFill="1" applyBorder="1" applyAlignment="1">
      <alignment horizontal="right" vertical="center"/>
    </xf>
    <xf numFmtId="168" fontId="31" fillId="2" borderId="78" xfId="5" applyNumberFormat="1" applyFont="1" applyFill="1" applyBorder="1" applyAlignment="1">
      <alignment horizontal="right" vertical="center" wrapText="1"/>
    </xf>
    <xf numFmtId="168" fontId="31" fillId="2" borderId="35" xfId="5" applyNumberFormat="1" applyFont="1" applyFill="1" applyBorder="1" applyAlignment="1">
      <alignment horizontal="right" vertical="center" wrapText="1"/>
    </xf>
    <xf numFmtId="168" fontId="31" fillId="2" borderId="81" xfId="5" applyNumberFormat="1" applyFont="1" applyFill="1" applyBorder="1" applyAlignment="1">
      <alignment horizontal="right" vertical="center" wrapText="1"/>
    </xf>
    <xf numFmtId="168" fontId="31" fillId="2" borderId="28" xfId="5" applyNumberFormat="1" applyFont="1" applyFill="1" applyBorder="1" applyAlignment="1">
      <alignment horizontal="center" vertical="center" textRotation="90"/>
    </xf>
    <xf numFmtId="168" fontId="31" fillId="2" borderId="98" xfId="5" applyNumberFormat="1" applyFont="1" applyFill="1" applyBorder="1" applyAlignment="1">
      <alignment horizontal="center" vertical="center" textRotation="90"/>
    </xf>
    <xf numFmtId="168" fontId="32" fillId="2" borderId="20" xfId="5" applyNumberFormat="1" applyFont="1" applyFill="1" applyBorder="1" applyAlignment="1">
      <alignment horizontal="left" vertical="center" wrapText="1"/>
    </xf>
    <xf numFmtId="168" fontId="31" fillId="2" borderId="20" xfId="5" applyNumberFormat="1" applyFont="1" applyFill="1" applyBorder="1" applyAlignment="1">
      <alignment horizontal="right" vertical="center"/>
    </xf>
    <xf numFmtId="168" fontId="31" fillId="2" borderId="20" xfId="5" applyNumberFormat="1" applyFont="1" applyFill="1" applyBorder="1" applyAlignment="1">
      <alignment horizontal="right" vertical="center" wrapText="1"/>
    </xf>
    <xf numFmtId="168" fontId="32" fillId="2" borderId="5" xfId="5" applyNumberFormat="1" applyFont="1" applyFill="1" applyBorder="1" applyAlignment="1">
      <alignment horizontal="left" vertical="center"/>
    </xf>
    <xf numFmtId="168" fontId="31" fillId="2" borderId="19" xfId="5" applyNumberFormat="1" applyFont="1" applyFill="1" applyBorder="1" applyAlignment="1">
      <alignment horizontal="center" vertical="center" textRotation="90"/>
    </xf>
    <xf numFmtId="168" fontId="31" fillId="2" borderId="4" xfId="5" applyNumberFormat="1" applyFont="1" applyFill="1" applyBorder="1" applyAlignment="1">
      <alignment horizontal="center" vertical="center" textRotation="90"/>
    </xf>
    <xf numFmtId="168" fontId="31" fillId="2" borderId="22" xfId="5" applyNumberFormat="1" applyFont="1" applyFill="1" applyBorder="1" applyAlignment="1">
      <alignment horizontal="center" vertical="center" textRotation="90"/>
    </xf>
    <xf numFmtId="168" fontId="32" fillId="2" borderId="93" xfId="5" applyNumberFormat="1" applyFont="1" applyFill="1" applyBorder="1" applyAlignment="1">
      <alignment horizontal="left" vertical="center"/>
    </xf>
    <xf numFmtId="168" fontId="32" fillId="2" borderId="72" xfId="5" applyNumberFormat="1" applyFont="1" applyFill="1" applyBorder="1" applyAlignment="1">
      <alignment horizontal="left" vertical="center"/>
    </xf>
    <xf numFmtId="168" fontId="32" fillId="2" borderId="94" xfId="5" applyNumberFormat="1" applyFont="1" applyFill="1" applyBorder="1" applyAlignment="1">
      <alignment horizontal="left" vertical="center"/>
    </xf>
    <xf numFmtId="168" fontId="31" fillId="2" borderId="72" xfId="5" applyNumberFormat="1" applyFont="1" applyFill="1" applyBorder="1" applyAlignment="1">
      <alignment horizontal="right" vertical="center"/>
    </xf>
    <xf numFmtId="168" fontId="31" fillId="2" borderId="64" xfId="5" applyNumberFormat="1" applyFont="1" applyFill="1" applyBorder="1" applyAlignment="1">
      <alignment horizontal="right" vertical="center"/>
    </xf>
    <xf numFmtId="168" fontId="32" fillId="2" borderId="5" xfId="5" applyNumberFormat="1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vertical="center" wrapText="1"/>
    </xf>
    <xf numFmtId="168" fontId="31" fillId="2" borderId="99" xfId="5" applyNumberFormat="1" applyFont="1" applyFill="1" applyBorder="1" applyAlignment="1">
      <alignment horizontal="left" vertical="center" wrapText="1"/>
    </xf>
    <xf numFmtId="168" fontId="31" fillId="2" borderId="45" xfId="5" applyNumberFormat="1" applyFont="1" applyFill="1" applyBorder="1" applyAlignment="1">
      <alignment horizontal="left" vertical="center" wrapText="1"/>
    </xf>
    <xf numFmtId="168" fontId="31" fillId="2" borderId="100" xfId="5" applyNumberFormat="1" applyFont="1" applyFill="1" applyBorder="1" applyAlignment="1">
      <alignment horizontal="left" vertical="center" wrapText="1"/>
    </xf>
    <xf numFmtId="168" fontId="32" fillId="2" borderId="83" xfId="5" applyNumberFormat="1" applyFont="1" applyFill="1" applyBorder="1" applyAlignment="1">
      <alignment horizontal="left" vertical="center"/>
    </xf>
    <xf numFmtId="168" fontId="32" fillId="2" borderId="57" xfId="5" applyNumberFormat="1" applyFont="1" applyFill="1" applyBorder="1" applyAlignment="1">
      <alignment horizontal="left" vertical="center"/>
    </xf>
    <xf numFmtId="168" fontId="32" fillId="2" borderId="84" xfId="5" applyNumberFormat="1" applyFont="1" applyFill="1" applyBorder="1" applyAlignment="1">
      <alignment horizontal="left" vertical="center"/>
    </xf>
    <xf numFmtId="168" fontId="32" fillId="2" borderId="95" xfId="5" applyNumberFormat="1" applyFont="1" applyFill="1" applyBorder="1" applyAlignment="1">
      <alignment horizontal="left" vertical="center" wrapText="1"/>
    </xf>
    <xf numFmtId="168" fontId="32" fillId="2" borderId="89" xfId="5" applyNumberFormat="1" applyFont="1" applyFill="1" applyBorder="1" applyAlignment="1">
      <alignment horizontal="left" vertical="center" wrapText="1"/>
    </xf>
    <xf numFmtId="168" fontId="32" fillId="2" borderId="96" xfId="5" applyNumberFormat="1" applyFont="1" applyFill="1" applyBorder="1" applyAlignment="1">
      <alignment horizontal="left" vertical="center" wrapText="1"/>
    </xf>
    <xf numFmtId="168" fontId="31" fillId="2" borderId="95" xfId="5" applyNumberFormat="1" applyFont="1" applyFill="1" applyBorder="1" applyAlignment="1">
      <alignment horizontal="right" vertical="center"/>
    </xf>
    <xf numFmtId="168" fontId="31" fillId="2" borderId="89" xfId="5" applyNumberFormat="1" applyFont="1" applyFill="1" applyBorder="1" applyAlignment="1">
      <alignment horizontal="right" vertical="center"/>
    </xf>
    <xf numFmtId="168" fontId="31" fillId="2" borderId="96" xfId="5" applyNumberFormat="1" applyFont="1" applyFill="1" applyBorder="1" applyAlignment="1">
      <alignment horizontal="right" vertical="center"/>
    </xf>
    <xf numFmtId="168" fontId="31" fillId="2" borderId="95" xfId="5" applyNumberFormat="1" applyFont="1" applyFill="1" applyBorder="1" applyAlignment="1">
      <alignment horizontal="right" vertical="center" wrapText="1"/>
    </xf>
    <xf numFmtId="168" fontId="31" fillId="2" borderId="89" xfId="5" applyNumberFormat="1" applyFont="1" applyFill="1" applyBorder="1" applyAlignment="1">
      <alignment horizontal="right" vertical="center" wrapText="1"/>
    </xf>
    <xf numFmtId="168" fontId="31" fillId="2" borderId="96" xfId="5" applyNumberFormat="1" applyFont="1" applyFill="1" applyBorder="1" applyAlignment="1">
      <alignment horizontal="right" vertical="center" wrapText="1"/>
    </xf>
    <xf numFmtId="168" fontId="31" fillId="2" borderId="103" xfId="5" applyNumberFormat="1" applyFont="1" applyFill="1" applyBorder="1" applyAlignment="1">
      <alignment horizontal="left" vertical="center"/>
    </xf>
    <xf numFmtId="168" fontId="31" fillId="2" borderId="2" xfId="5" applyNumberFormat="1" applyFont="1" applyFill="1" applyBorder="1" applyAlignment="1">
      <alignment horizontal="left" vertical="center"/>
    </xf>
    <xf numFmtId="168" fontId="31" fillId="2" borderId="104" xfId="5" applyNumberFormat="1" applyFont="1" applyFill="1" applyBorder="1" applyAlignment="1">
      <alignment horizontal="left" vertical="center"/>
    </xf>
    <xf numFmtId="0" fontId="32" fillId="2" borderId="64" xfId="0" applyFont="1" applyFill="1" applyBorder="1" applyAlignment="1">
      <alignment horizontal="left" vertical="center" wrapText="1"/>
    </xf>
    <xf numFmtId="0" fontId="32" fillId="2" borderId="79" xfId="0" applyFont="1" applyFill="1" applyBorder="1" applyAlignment="1">
      <alignment horizontal="left" vertical="center" wrapText="1"/>
    </xf>
    <xf numFmtId="168" fontId="31" fillId="2" borderId="80" xfId="5" applyNumberFormat="1" applyFont="1" applyFill="1" applyBorder="1" applyAlignment="1">
      <alignment horizontal="center" vertical="center" textRotation="90"/>
    </xf>
    <xf numFmtId="168" fontId="31" fillId="2" borderId="60" xfId="5" applyNumberFormat="1" applyFont="1" applyFill="1" applyBorder="1" applyAlignment="1">
      <alignment horizontal="center" vertical="center" textRotation="90"/>
    </xf>
    <xf numFmtId="168" fontId="31" fillId="2" borderId="13" xfId="5" applyNumberFormat="1" applyFont="1" applyFill="1" applyBorder="1" applyAlignment="1">
      <alignment horizontal="center" vertical="center" textRotation="90"/>
    </xf>
    <xf numFmtId="168" fontId="32" fillId="2" borderId="6" xfId="0" applyNumberFormat="1" applyFont="1" applyFill="1" applyBorder="1" applyAlignment="1">
      <alignment horizontal="left" vertical="center" wrapText="1"/>
    </xf>
    <xf numFmtId="168" fontId="32" fillId="2" borderId="64" xfId="0" applyNumberFormat="1" applyFont="1" applyFill="1" applyBorder="1" applyAlignment="1">
      <alignment horizontal="left" vertical="center" wrapText="1"/>
    </xf>
    <xf numFmtId="168" fontId="32" fillId="2" borderId="79" xfId="0" applyNumberFormat="1" applyFont="1" applyFill="1" applyBorder="1" applyAlignment="1">
      <alignment horizontal="left" vertical="center" wrapText="1"/>
    </xf>
    <xf numFmtId="168" fontId="31" fillId="2" borderId="95" xfId="5" applyNumberFormat="1" applyFont="1" applyFill="1" applyBorder="1" applyAlignment="1">
      <alignment horizontal="left" vertical="center"/>
    </xf>
    <xf numFmtId="168" fontId="31" fillId="2" borderId="89" xfId="5" applyNumberFormat="1" applyFont="1" applyFill="1" applyBorder="1" applyAlignment="1">
      <alignment horizontal="left" vertical="center"/>
    </xf>
    <xf numFmtId="168" fontId="31" fillId="2" borderId="96" xfId="5" applyNumberFormat="1" applyFont="1" applyFill="1" applyBorder="1" applyAlignment="1">
      <alignment horizontal="left" vertical="center"/>
    </xf>
    <xf numFmtId="168" fontId="31" fillId="2" borderId="78" xfId="0" applyNumberFormat="1" applyFont="1" applyFill="1" applyBorder="1" applyAlignment="1">
      <alignment horizontal="right"/>
    </xf>
    <xf numFmtId="168" fontId="31" fillId="2" borderId="35" xfId="0" applyNumberFormat="1" applyFont="1" applyFill="1" applyBorder="1" applyAlignment="1">
      <alignment horizontal="right"/>
    </xf>
    <xf numFmtId="168" fontId="31" fillId="2" borderId="81" xfId="0" applyNumberFormat="1" applyFont="1" applyFill="1" applyBorder="1" applyAlignment="1">
      <alignment horizontal="right"/>
    </xf>
    <xf numFmtId="168" fontId="31" fillId="2" borderId="6" xfId="0" applyNumberFormat="1" applyFont="1" applyFill="1" applyBorder="1" applyAlignment="1">
      <alignment horizontal="right"/>
    </xf>
    <xf numFmtId="168" fontId="31" fillId="2" borderId="64" xfId="0" applyNumberFormat="1" applyFont="1" applyFill="1" applyBorder="1" applyAlignment="1">
      <alignment horizontal="right"/>
    </xf>
    <xf numFmtId="168" fontId="31" fillId="2" borderId="79" xfId="0" applyNumberFormat="1" applyFont="1" applyFill="1" applyBorder="1" applyAlignment="1">
      <alignment horizontal="right"/>
    </xf>
    <xf numFmtId="168" fontId="31" fillId="2" borderId="93" xfId="5" applyNumberFormat="1" applyFont="1" applyFill="1" applyBorder="1" applyAlignment="1">
      <alignment horizontal="center" vertical="center"/>
    </xf>
    <xf numFmtId="168" fontId="31" fillId="2" borderId="72" xfId="5" applyNumberFormat="1" applyFont="1" applyFill="1" applyBorder="1" applyAlignment="1">
      <alignment horizontal="center" vertical="center"/>
    </xf>
    <xf numFmtId="168" fontId="31" fillId="2" borderId="94" xfId="5" applyNumberFormat="1" applyFont="1" applyFill="1" applyBorder="1" applyAlignment="1">
      <alignment horizontal="center" vertical="center"/>
    </xf>
    <xf numFmtId="168" fontId="31" fillId="2" borderId="5" xfId="5" applyNumberFormat="1" applyFont="1" applyFill="1" applyBorder="1" applyAlignment="1">
      <alignment horizontal="center" vertical="center" textRotation="90"/>
    </xf>
    <xf numFmtId="168" fontId="31" fillId="9" borderId="5" xfId="5" applyNumberFormat="1" applyFont="1" applyFill="1" applyBorder="1" applyAlignment="1">
      <alignment horizontal="center" vertical="center" wrapText="1"/>
    </xf>
    <xf numFmtId="168" fontId="31" fillId="9" borderId="6" xfId="5" applyNumberFormat="1" applyFont="1" applyFill="1" applyBorder="1" applyAlignment="1">
      <alignment horizontal="center" vertical="center" wrapText="1"/>
    </xf>
    <xf numFmtId="168" fontId="31" fillId="9" borderId="64" xfId="5" applyNumberFormat="1" applyFont="1" applyFill="1" applyBorder="1" applyAlignment="1">
      <alignment horizontal="center" vertical="center" wrapText="1"/>
    </xf>
    <xf numFmtId="168" fontId="31" fillId="9" borderId="79" xfId="5" applyNumberFormat="1" applyFont="1" applyFill="1" applyBorder="1" applyAlignment="1">
      <alignment horizontal="center" vertical="center" wrapText="1"/>
    </xf>
    <xf numFmtId="168" fontId="31" fillId="2" borderId="18" xfId="0" applyNumberFormat="1" applyFont="1" applyFill="1" applyBorder="1" applyAlignment="1">
      <alignment horizontal="center"/>
    </xf>
    <xf numFmtId="168" fontId="31" fillId="2" borderId="64" xfId="0" applyNumberFormat="1" applyFont="1" applyFill="1" applyBorder="1" applyAlignment="1">
      <alignment horizontal="center"/>
    </xf>
    <xf numFmtId="168" fontId="31" fillId="2" borderId="79" xfId="0" applyNumberFormat="1" applyFont="1" applyFill="1" applyBorder="1" applyAlignment="1">
      <alignment horizontal="center"/>
    </xf>
    <xf numFmtId="168" fontId="31" fillId="2" borderId="5" xfId="0" applyNumberFormat="1" applyFont="1" applyFill="1" applyBorder="1" applyAlignment="1">
      <alignment horizontal="center"/>
    </xf>
    <xf numFmtId="168" fontId="31" fillId="2" borderId="5" xfId="0" applyNumberFormat="1" applyFont="1" applyFill="1" applyBorder="1" applyAlignment="1">
      <alignment horizontal="right" vertical="center"/>
    </xf>
    <xf numFmtId="168" fontId="31" fillId="2" borderId="13" xfId="0" applyNumberFormat="1" applyFont="1" applyFill="1" applyBorder="1" applyAlignment="1">
      <alignment horizontal="center"/>
    </xf>
    <xf numFmtId="168" fontId="32" fillId="9" borderId="5" xfId="5" applyNumberFormat="1" applyFont="1" applyFill="1" applyBorder="1" applyAlignment="1">
      <alignment horizontal="center" vertical="center" wrapText="1"/>
    </xf>
    <xf numFmtId="168" fontId="31" fillId="2" borderId="18" xfId="5" applyNumberFormat="1" applyFont="1" applyFill="1" applyBorder="1" applyAlignment="1">
      <alignment horizontal="center" vertical="center" textRotation="90"/>
    </xf>
    <xf numFmtId="168" fontId="32" fillId="10" borderId="6" xfId="5" applyNumberFormat="1" applyFont="1" applyFill="1" applyBorder="1" applyAlignment="1">
      <alignment horizontal="left" vertical="center" wrapText="1"/>
    </xf>
    <xf numFmtId="168" fontId="32" fillId="10" borderId="64" xfId="5" applyNumberFormat="1" applyFont="1" applyFill="1" applyBorder="1" applyAlignment="1">
      <alignment horizontal="left" vertical="center" wrapText="1"/>
    </xf>
    <xf numFmtId="168" fontId="32" fillId="10" borderId="79" xfId="5" applyNumberFormat="1" applyFont="1" applyFill="1" applyBorder="1" applyAlignment="1">
      <alignment horizontal="left" vertical="center" wrapText="1"/>
    </xf>
    <xf numFmtId="168" fontId="31" fillId="2" borderId="19" xfId="0" applyNumberFormat="1" applyFont="1" applyFill="1" applyBorder="1" applyAlignment="1">
      <alignment horizontal="center" vertical="center"/>
    </xf>
    <xf numFmtId="168" fontId="31" fillId="2" borderId="20" xfId="0" applyNumberFormat="1" applyFont="1" applyFill="1" applyBorder="1" applyAlignment="1">
      <alignment horizontal="center" vertical="center"/>
    </xf>
    <xf numFmtId="168" fontId="31" fillId="2" borderId="21" xfId="0" applyNumberFormat="1" applyFont="1" applyFill="1" applyBorder="1" applyAlignment="1">
      <alignment horizontal="center" vertical="center"/>
    </xf>
    <xf numFmtId="168" fontId="31" fillId="2" borderId="105" xfId="5" applyNumberFormat="1" applyFont="1" applyFill="1" applyBorder="1" applyAlignment="1">
      <alignment horizontal="center" vertical="center"/>
    </xf>
    <xf numFmtId="168" fontId="31" fillId="2" borderId="87" xfId="5" applyNumberFormat="1" applyFont="1" applyFill="1" applyBorder="1" applyAlignment="1">
      <alignment horizontal="center" vertical="center"/>
    </xf>
    <xf numFmtId="168" fontId="31" fillId="2" borderId="108" xfId="0" applyNumberFormat="1" applyFont="1" applyFill="1" applyBorder="1" applyAlignment="1">
      <alignment horizontal="center" vertical="center" wrapText="1"/>
    </xf>
    <xf numFmtId="168" fontId="31" fillId="2" borderId="64" xfId="0" applyNumberFormat="1" applyFont="1" applyFill="1" applyBorder="1" applyAlignment="1">
      <alignment horizontal="center" vertical="center" wrapText="1"/>
    </xf>
    <xf numFmtId="168" fontId="31" fillId="2" borderId="79" xfId="0" applyNumberFormat="1" applyFont="1" applyFill="1" applyBorder="1" applyAlignment="1">
      <alignment horizontal="center" vertical="center" wrapText="1"/>
    </xf>
    <xf numFmtId="168" fontId="31" fillId="2" borderId="6" xfId="0" applyNumberFormat="1" applyFont="1" applyFill="1" applyBorder="1" applyAlignment="1">
      <alignment horizontal="center" vertical="center" wrapText="1"/>
    </xf>
    <xf numFmtId="168" fontId="31" fillId="2" borderId="6" xfId="0" applyNumberFormat="1" applyFont="1" applyFill="1" applyBorder="1" applyAlignment="1">
      <alignment horizontal="center" vertical="center"/>
    </xf>
    <xf numFmtId="168" fontId="31" fillId="2" borderId="64" xfId="0" applyNumberFormat="1" applyFont="1" applyFill="1" applyBorder="1" applyAlignment="1">
      <alignment horizontal="center" vertical="center"/>
    </xf>
    <xf numFmtId="168" fontId="31" fillId="2" borderId="38" xfId="0" applyNumberFormat="1" applyFont="1" applyFill="1" applyBorder="1" applyAlignment="1">
      <alignment horizontal="center" vertical="center" wrapText="1"/>
    </xf>
    <xf numFmtId="168" fontId="31" fillId="2" borderId="35" xfId="0" applyNumberFormat="1" applyFont="1" applyFill="1" applyBorder="1" applyAlignment="1">
      <alignment horizontal="center" vertical="center" wrapText="1"/>
    </xf>
    <xf numFmtId="168" fontId="31" fillId="2" borderId="81" xfId="0" applyNumberFormat="1" applyFont="1" applyFill="1" applyBorder="1" applyAlignment="1">
      <alignment horizontal="center" vertical="center" wrapText="1"/>
    </xf>
    <xf numFmtId="168" fontId="31" fillId="2" borderId="28" xfId="0" applyNumberFormat="1" applyFont="1" applyFill="1" applyBorder="1" applyAlignment="1">
      <alignment horizontal="center" vertical="center" wrapText="1"/>
    </xf>
    <xf numFmtId="168" fontId="31" fillId="2" borderId="0" xfId="0" applyNumberFormat="1" applyFont="1" applyFill="1" applyAlignment="1">
      <alignment horizontal="center" vertical="center" wrapText="1"/>
    </xf>
    <xf numFmtId="168" fontId="31" fillId="2" borderId="82" xfId="0" applyNumberFormat="1" applyFont="1" applyFill="1" applyBorder="1" applyAlignment="1">
      <alignment horizontal="center" vertical="center" wrapText="1"/>
    </xf>
    <xf numFmtId="168" fontId="31" fillId="2" borderId="44" xfId="0" applyNumberFormat="1" applyFont="1" applyFill="1" applyBorder="1" applyAlignment="1">
      <alignment horizontal="center" vertical="center" wrapText="1"/>
    </xf>
    <xf numFmtId="168" fontId="31" fillId="2" borderId="45" xfId="0" applyNumberFormat="1" applyFont="1" applyFill="1" applyBorder="1" applyAlignment="1">
      <alignment horizontal="center" vertical="center" wrapText="1"/>
    </xf>
    <xf numFmtId="168" fontId="31" fillId="2" borderId="100" xfId="0" applyNumberFormat="1" applyFont="1" applyFill="1" applyBorder="1" applyAlignment="1">
      <alignment horizontal="center" vertical="center" wrapText="1"/>
    </xf>
    <xf numFmtId="168" fontId="32" fillId="2" borderId="23" xfId="0" applyNumberFormat="1" applyFont="1" applyFill="1" applyBorder="1" applyAlignment="1">
      <alignment horizontal="center"/>
    </xf>
    <xf numFmtId="168" fontId="32" fillId="2" borderId="99" xfId="0" applyNumberFormat="1" applyFont="1" applyFill="1" applyBorder="1" applyAlignment="1">
      <alignment horizontal="center"/>
    </xf>
    <xf numFmtId="168" fontId="32" fillId="2" borderId="45" xfId="0" applyNumberFormat="1" applyFont="1" applyFill="1" applyBorder="1" applyAlignment="1">
      <alignment horizontal="center"/>
    </xf>
    <xf numFmtId="168" fontId="32" fillId="2" borderId="100" xfId="0" applyNumberFormat="1" applyFont="1" applyFill="1" applyBorder="1" applyAlignment="1">
      <alignment horizontal="center"/>
    </xf>
    <xf numFmtId="168" fontId="32" fillId="2" borderId="101" xfId="0" applyNumberFormat="1" applyFont="1" applyFill="1" applyBorder="1" applyAlignment="1">
      <alignment horizontal="center"/>
    </xf>
    <xf numFmtId="168" fontId="32" fillId="2" borderId="95" xfId="0" applyNumberFormat="1" applyFont="1" applyFill="1" applyBorder="1" applyAlignment="1">
      <alignment horizontal="center"/>
    </xf>
    <xf numFmtId="168" fontId="32" fillId="2" borderId="92" xfId="0" applyNumberFormat="1" applyFont="1" applyFill="1" applyBorder="1" applyAlignment="1">
      <alignment horizontal="center"/>
    </xf>
    <xf numFmtId="168" fontId="31" fillId="2" borderId="18" xfId="5" applyNumberFormat="1" applyFont="1" applyFill="1" applyBorder="1" applyAlignment="1">
      <alignment vertical="center" textRotation="90" wrapText="1"/>
    </xf>
    <xf numFmtId="0" fontId="31" fillId="2" borderId="60" xfId="0" applyFont="1" applyFill="1" applyBorder="1" applyAlignment="1">
      <alignment vertical="center" textRotation="90" wrapText="1"/>
    </xf>
    <xf numFmtId="0" fontId="31" fillId="2" borderId="101" xfId="0" applyFont="1" applyFill="1" applyBorder="1" applyAlignment="1">
      <alignment vertical="center" textRotation="90" wrapText="1"/>
    </xf>
    <xf numFmtId="168" fontId="32" fillId="2" borderId="6" xfId="0" applyNumberFormat="1" applyFont="1" applyFill="1" applyBorder="1" applyAlignment="1">
      <alignment horizontal="center"/>
    </xf>
    <xf numFmtId="168" fontId="32" fillId="2" borderId="64" xfId="0" applyNumberFormat="1" applyFont="1" applyFill="1" applyBorder="1" applyAlignment="1">
      <alignment horizontal="center"/>
    </xf>
    <xf numFmtId="168" fontId="31" fillId="2" borderId="19" xfId="5" applyNumberFormat="1" applyFont="1" applyFill="1" applyBorder="1" applyAlignment="1">
      <alignment horizontal="center" vertical="center" textRotation="90" wrapText="1"/>
    </xf>
    <xf numFmtId="168" fontId="32" fillId="2" borderId="4" xfId="5" applyNumberFormat="1" applyFont="1" applyFill="1" applyBorder="1" applyAlignment="1">
      <alignment horizontal="center" vertical="center" textRotation="90" wrapText="1"/>
    </xf>
    <xf numFmtId="168" fontId="32" fillId="2" borderId="22" xfId="5" applyNumberFormat="1" applyFont="1" applyFill="1" applyBorder="1" applyAlignment="1">
      <alignment horizontal="center" vertical="center" textRotation="90" wrapText="1"/>
    </xf>
    <xf numFmtId="168" fontId="31" fillId="2" borderId="20" xfId="5" applyNumberFormat="1" applyFont="1" applyFill="1" applyBorder="1" applyAlignment="1">
      <alignment horizontal="left" vertical="center"/>
    </xf>
    <xf numFmtId="168" fontId="31" fillId="2" borderId="20" xfId="0" applyNumberFormat="1" applyFont="1" applyFill="1" applyBorder="1" applyAlignment="1">
      <alignment horizontal="right"/>
    </xf>
    <xf numFmtId="168" fontId="31" fillId="2" borderId="26" xfId="0" applyNumberFormat="1" applyFont="1" applyFill="1" applyBorder="1" applyAlignment="1">
      <alignment horizontal="center" vertical="center" textRotation="91" wrapText="1"/>
    </xf>
    <xf numFmtId="168" fontId="31" fillId="2" borderId="25" xfId="0" applyNumberFormat="1" applyFont="1" applyFill="1" applyBorder="1" applyAlignment="1">
      <alignment horizontal="center" vertical="center" textRotation="91" wrapText="1"/>
    </xf>
    <xf numFmtId="168" fontId="31" fillId="2" borderId="106" xfId="0" applyNumberFormat="1" applyFont="1" applyFill="1" applyBorder="1" applyAlignment="1">
      <alignment horizontal="center" vertical="center" textRotation="91" wrapText="1"/>
    </xf>
    <xf numFmtId="168" fontId="31" fillId="2" borderId="28" xfId="0" applyNumberFormat="1" applyFont="1" applyFill="1" applyBorder="1" applyAlignment="1">
      <alignment horizontal="center" vertical="center" textRotation="91" wrapText="1"/>
    </xf>
    <xf numFmtId="168" fontId="31" fillId="2" borderId="0" xfId="0" applyNumberFormat="1" applyFont="1" applyFill="1" applyAlignment="1">
      <alignment horizontal="center" vertical="center" textRotation="91" wrapText="1"/>
    </xf>
    <xf numFmtId="168" fontId="31" fillId="2" borderId="82" xfId="0" applyNumberFormat="1" applyFont="1" applyFill="1" applyBorder="1" applyAlignment="1">
      <alignment horizontal="center" vertical="center" textRotation="91" wrapText="1"/>
    </xf>
    <xf numFmtId="168" fontId="31" fillId="2" borderId="107" xfId="0" applyNumberFormat="1" applyFont="1" applyFill="1" applyBorder="1" applyAlignment="1">
      <alignment horizontal="center" vertical="center" textRotation="91" wrapText="1"/>
    </xf>
    <xf numFmtId="168" fontId="31" fillId="2" borderId="57" xfId="0" applyNumberFormat="1" applyFont="1" applyFill="1" applyBorder="1" applyAlignment="1">
      <alignment horizontal="center" vertical="center" textRotation="91" wrapText="1"/>
    </xf>
    <xf numFmtId="168" fontId="31" fillId="2" borderId="84" xfId="0" applyNumberFormat="1" applyFont="1" applyFill="1" applyBorder="1" applyAlignment="1">
      <alignment horizontal="center" vertical="center" textRotation="91" wrapText="1"/>
    </xf>
    <xf numFmtId="168" fontId="32" fillId="2" borderId="20" xfId="5" applyNumberFormat="1" applyFont="1" applyFill="1" applyBorder="1" applyAlignment="1">
      <alignment horizontal="left" vertical="center"/>
    </xf>
    <xf numFmtId="168" fontId="32" fillId="2" borderId="83" xfId="5" applyNumberFormat="1" applyFont="1" applyFill="1" applyBorder="1" applyAlignment="1">
      <alignment horizontal="left" vertical="center" wrapText="1"/>
    </xf>
    <xf numFmtId="168" fontId="32" fillId="2" borderId="57" xfId="5" applyNumberFormat="1" applyFont="1" applyFill="1" applyBorder="1" applyAlignment="1">
      <alignment horizontal="left" vertical="center" wrapText="1"/>
    </xf>
    <xf numFmtId="168" fontId="32" fillId="2" borderId="84" xfId="5" applyNumberFormat="1" applyFont="1" applyFill="1" applyBorder="1" applyAlignment="1">
      <alignment horizontal="left" vertical="center" wrapText="1"/>
    </xf>
    <xf numFmtId="168" fontId="31" fillId="2" borderId="5" xfId="0" applyNumberFormat="1" applyFont="1" applyFill="1" applyBorder="1" applyAlignment="1">
      <alignment horizontal="right"/>
    </xf>
    <xf numFmtId="0" fontId="32" fillId="2" borderId="64" xfId="0" applyFont="1" applyFill="1" applyBorder="1" applyAlignment="1">
      <alignment horizontal="left" vertical="center"/>
    </xf>
    <xf numFmtId="0" fontId="32" fillId="2" borderId="79" xfId="0" applyFont="1" applyFill="1" applyBorder="1" applyAlignment="1">
      <alignment horizontal="left" vertical="center"/>
    </xf>
    <xf numFmtId="168" fontId="31" fillId="2" borderId="78" xfId="0" applyNumberFormat="1" applyFont="1" applyFill="1" applyBorder="1" applyAlignment="1">
      <alignment horizontal="center" vertical="center"/>
    </xf>
    <xf numFmtId="168" fontId="31" fillId="2" borderId="35" xfId="0" applyNumberFormat="1" applyFont="1" applyFill="1" applyBorder="1" applyAlignment="1">
      <alignment horizontal="center" vertical="center"/>
    </xf>
    <xf numFmtId="168" fontId="31" fillId="2" borderId="5" xfId="5" applyNumberFormat="1" applyFont="1" applyFill="1" applyBorder="1" applyAlignment="1">
      <alignment horizontal="left" vertical="center" wrapText="1"/>
    </xf>
    <xf numFmtId="168" fontId="32" fillId="2" borderId="6" xfId="5" applyNumberFormat="1" applyFont="1" applyFill="1" applyBorder="1" applyAlignment="1">
      <alignment horizontal="center" vertical="center" wrapText="1"/>
    </xf>
    <xf numFmtId="168" fontId="32" fillId="2" borderId="64" xfId="5" applyNumberFormat="1" applyFont="1" applyFill="1" applyBorder="1" applyAlignment="1">
      <alignment horizontal="center" vertical="center" wrapText="1"/>
    </xf>
    <xf numFmtId="168" fontId="31" fillId="2" borderId="95" xfId="5" applyNumberFormat="1" applyFont="1" applyFill="1" applyBorder="1" applyAlignment="1">
      <alignment horizontal="left" vertical="center" wrapText="1"/>
    </xf>
    <xf numFmtId="168" fontId="31" fillId="2" borderId="89" xfId="5" applyNumberFormat="1" applyFont="1" applyFill="1" applyBorder="1" applyAlignment="1">
      <alignment horizontal="left" vertical="center" wrapText="1"/>
    </xf>
    <xf numFmtId="168" fontId="31" fillId="2" borderId="96" xfId="5" applyNumberFormat="1" applyFont="1" applyFill="1" applyBorder="1" applyAlignment="1">
      <alignment horizontal="left" vertical="center" wrapText="1"/>
    </xf>
    <xf numFmtId="168" fontId="31" fillId="2" borderId="13" xfId="5" applyNumberFormat="1" applyFont="1" applyFill="1" applyBorder="1" applyAlignment="1">
      <alignment horizontal="center" vertical="center"/>
    </xf>
    <xf numFmtId="168" fontId="31" fillId="2" borderId="5" xfId="5" applyNumberFormat="1" applyFont="1" applyFill="1" applyBorder="1" applyAlignment="1">
      <alignment horizontal="center" vertical="center"/>
    </xf>
    <xf numFmtId="168" fontId="31" fillId="2" borderId="23" xfId="5" applyNumberFormat="1" applyFont="1" applyFill="1" applyBorder="1" applyAlignment="1">
      <alignment horizontal="center" vertical="center"/>
    </xf>
    <xf numFmtId="168" fontId="32" fillId="2" borderId="5" xfId="0" applyNumberFormat="1" applyFont="1" applyFill="1" applyBorder="1" applyAlignment="1">
      <alignment horizontal="left" vertical="center"/>
    </xf>
    <xf numFmtId="168" fontId="32" fillId="2" borderId="23" xfId="0" applyNumberFormat="1" applyFont="1" applyFill="1" applyBorder="1" applyAlignment="1">
      <alignment horizontal="left" vertical="center"/>
    </xf>
    <xf numFmtId="168" fontId="32" fillId="2" borderId="6" xfId="0" applyNumberFormat="1" applyFont="1" applyFill="1" applyBorder="1" applyAlignment="1">
      <alignment horizontal="center" vertical="center"/>
    </xf>
    <xf numFmtId="168" fontId="32" fillId="2" borderId="64" xfId="0" applyNumberFormat="1" applyFont="1" applyFill="1" applyBorder="1" applyAlignment="1">
      <alignment horizontal="center" vertical="center"/>
    </xf>
    <xf numFmtId="168" fontId="32" fillId="2" borderId="109" xfId="0" applyNumberFormat="1" applyFont="1" applyFill="1" applyBorder="1" applyAlignment="1">
      <alignment horizontal="center" vertical="center"/>
    </xf>
    <xf numFmtId="168" fontId="32" fillId="2" borderId="0" xfId="0" applyNumberFormat="1" applyFont="1" applyFill="1" applyAlignment="1">
      <alignment horizontal="center" wrapText="1"/>
    </xf>
    <xf numFmtId="168" fontId="32" fillId="2" borderId="95" xfId="0" applyNumberFormat="1" applyFont="1" applyFill="1" applyBorder="1" applyAlignment="1">
      <alignment horizontal="center" vertical="center"/>
    </xf>
    <xf numFmtId="168" fontId="32" fillId="2" borderId="89" xfId="0" applyNumberFormat="1" applyFont="1" applyFill="1" applyBorder="1" applyAlignment="1">
      <alignment horizontal="center" vertical="center"/>
    </xf>
    <xf numFmtId="168" fontId="32" fillId="2" borderId="92" xfId="0" applyNumberFormat="1" applyFont="1" applyFill="1" applyBorder="1" applyAlignment="1">
      <alignment horizontal="center" vertical="center"/>
    </xf>
  </cellXfs>
  <cellStyles count="7">
    <cellStyle name="Hipervínculo" xfId="3" builtinId="8"/>
    <cellStyle name="Millares [0]" xfId="1" builtinId="6"/>
    <cellStyle name="Moneda 2" xfId="6" xr:uid="{00000000-0005-0000-0000-000002000000}"/>
    <cellStyle name="Normal" xfId="0" builtinId="0"/>
    <cellStyle name="Normal 2 2" xfId="5" xr:uid="{00000000-0005-0000-0000-000004000000}"/>
    <cellStyle name="Normal 2 3" xfId="4" xr:uid="{00000000-0005-0000-0000-000005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492732</xdr:colOff>
      <xdr:row>21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36532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85725</xdr:colOff>
      <xdr:row>85</xdr:row>
      <xdr:rowOff>0</xdr:rowOff>
    </xdr:from>
    <xdr:to>
      <xdr:col>33</xdr:col>
      <xdr:colOff>0</xdr:colOff>
      <xdr:row>85</xdr:row>
      <xdr:rowOff>0</xdr:rowOff>
    </xdr:to>
    <xdr:sp macro="" textlink="">
      <xdr:nvSpPr>
        <xdr:cNvPr id="4" name="Texto 156">
          <a:extLst>
            <a:ext uri="{FF2B5EF4-FFF2-40B4-BE49-F238E27FC236}">
              <a16:creationId xmlns:a16="http://schemas.microsoft.com/office/drawing/2014/main" id="{EB506140-9B67-BC4F-8735-9CF3D1C23651}"/>
            </a:ext>
          </a:extLst>
        </xdr:cNvPr>
        <xdr:cNvSpPr txBox="1">
          <a:spLocks noChangeArrowheads="1"/>
        </xdr:cNvSpPr>
      </xdr:nvSpPr>
      <xdr:spPr bwMode="auto">
        <a:xfrm>
          <a:off x="18043525" y="30391100"/>
          <a:ext cx="4349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17560</xdr:colOff>
      <xdr:row>0</xdr:row>
      <xdr:rowOff>85807</xdr:rowOff>
    </xdr:from>
    <xdr:to>
      <xdr:col>24</xdr:col>
      <xdr:colOff>124240</xdr:colOff>
      <xdr:row>3</xdr:row>
      <xdr:rowOff>123825</xdr:rowOff>
    </xdr:to>
    <xdr:sp macro="" textlink="">
      <xdr:nvSpPr>
        <xdr:cNvPr id="5" name="Texto 91">
          <a:extLst>
            <a:ext uri="{FF2B5EF4-FFF2-40B4-BE49-F238E27FC236}">
              <a16:creationId xmlns:a16="http://schemas.microsoft.com/office/drawing/2014/main" id="{C43C4556-6F2A-A042-80F4-AB3C929B7986}"/>
            </a:ext>
          </a:extLst>
        </xdr:cNvPr>
        <xdr:cNvSpPr txBox="1">
          <a:spLocks noChangeArrowheads="1"/>
        </xdr:cNvSpPr>
      </xdr:nvSpPr>
      <xdr:spPr bwMode="auto">
        <a:xfrm>
          <a:off x="4691160" y="85807"/>
          <a:ext cx="6266180" cy="8254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2024</a:t>
          </a:r>
          <a:r>
            <a:rPr lang="es-CL" sz="1400" b="1" i="0" strike="noStrike" baseline="0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(supuesto)</a:t>
          </a:r>
        </a:p>
        <a:p>
          <a:pPr algn="ctr" rtl="0">
            <a:defRPr sz="1000"/>
          </a:pPr>
          <a:endParaRPr lang="es-CL" sz="1400" b="1" i="0" strike="noStrike">
            <a:solidFill>
              <a:srgbClr val="002060"/>
            </a:solidFill>
            <a:latin typeface="Verdana" panose="020B0604030504040204" pitchFamily="34" charset="0"/>
            <a:ea typeface="Verdana" panose="020B0604030504040204" pitchFamily="34" charset="0"/>
            <a:cs typeface="Arial"/>
          </a:endParaRPr>
        </a:p>
        <a:p>
          <a:pPr algn="ctr" rtl="0">
            <a:defRPr sz="1000"/>
          </a:pPr>
          <a:r>
            <a:rPr lang="es-CL" sz="8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10</xdr:col>
      <xdr:colOff>8281</xdr:colOff>
      <xdr:row>100</xdr:row>
      <xdr:rowOff>82826</xdr:rowOff>
    </xdr:from>
    <xdr:to>
      <xdr:col>12</xdr:col>
      <xdr:colOff>333809</xdr:colOff>
      <xdr:row>101</xdr:row>
      <xdr:rowOff>71929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BB2220-1F59-C944-8F53-67B6D1C9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2681" y="36709626"/>
          <a:ext cx="1214528" cy="306603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</xdr:colOff>
      <xdr:row>0</xdr:row>
      <xdr:rowOff>53975</xdr:rowOff>
    </xdr:from>
    <xdr:to>
      <xdr:col>2</xdr:col>
      <xdr:colOff>3175</xdr:colOff>
      <xdr:row>2</xdr:row>
      <xdr:rowOff>4445</xdr:rowOff>
    </xdr:to>
    <xdr:pic>
      <xdr:nvPicPr>
        <xdr:cNvPr id="7" name="Imagen 6" descr="logo_sii">
          <a:extLst>
            <a:ext uri="{FF2B5EF4-FFF2-40B4-BE49-F238E27FC236}">
              <a16:creationId xmlns:a16="http://schemas.microsoft.com/office/drawing/2014/main" id="{4CA1175B-B199-DC46-B99B-4ECC7BDF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" y="53975"/>
          <a:ext cx="1358900" cy="5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siacarrasco/Downloads/028.%20Ejercicio%20N&#176;%204%2014D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BCE 2022"/>
      <sheetName val="L 2022"/>
      <sheetName val="R6"/>
      <sheetName val="LC 2022"/>
      <sheetName val="BI (c)."/>
      <sheetName val="BI (s)"/>
      <sheetName val="R22"/>
      <sheetName val="CPTs"/>
      <sheetName val="R23"/>
      <sheetName val="DJ 1947"/>
      <sheetName val="F22 IGC"/>
      <sheetName val="F22 IDPC"/>
      <sheetName val="CM "/>
      <sheetName val="AF"/>
      <sheetName val=" IGC"/>
      <sheetName val="BCE 2023"/>
      <sheetName val="L2023"/>
      <sheetName val="F1887"/>
      <sheetName val="R6."/>
      <sheetName val="LC 2023"/>
      <sheetName val="BI (c). "/>
      <sheetName val="BI (s)."/>
      <sheetName val="R22."/>
      <sheetName val="CPTs."/>
      <sheetName val="R23."/>
      <sheetName val="DJ 1947."/>
      <sheetName val=" F22 socio"/>
      <sheetName val=" F22 empresa"/>
    </sheetNames>
    <sheetDataSet>
      <sheetData sheetId="0" refreshError="1"/>
      <sheetData sheetId="1" refreshError="1"/>
      <sheetData sheetId="2"/>
      <sheetData sheetId="3" refreshError="1"/>
      <sheetData sheetId="4">
        <row r="108">
          <cell r="H10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"/>
  <sheetViews>
    <sheetView zoomScale="160" zoomScaleNormal="160" workbookViewId="0">
      <selection activeCell="L8" sqref="L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O216"/>
  <sheetViews>
    <sheetView tabSelected="1" zoomScale="130" zoomScaleNormal="130" workbookViewId="0">
      <selection activeCell="I20" sqref="I20"/>
    </sheetView>
  </sheetViews>
  <sheetFormatPr baseColWidth="10" defaultRowHeight="16" x14ac:dyDescent="0.2"/>
  <cols>
    <col min="1" max="1" width="8.33203125" customWidth="1"/>
    <col min="2" max="2" width="15.1640625" customWidth="1"/>
    <col min="3" max="3" width="14.6640625" customWidth="1"/>
    <col min="4" max="4" width="20.1640625" customWidth="1"/>
    <col min="5" max="5" width="17" customWidth="1"/>
    <col min="6" max="6" width="15.83203125" customWidth="1"/>
    <col min="7" max="7" width="34.5" customWidth="1"/>
    <col min="8" max="8" width="19.5" style="318" customWidth="1"/>
    <col min="9" max="9" width="21.5" style="318" customWidth="1"/>
    <col min="10" max="10" width="31.6640625" style="2" customWidth="1"/>
    <col min="11" max="11" width="11.5" style="2"/>
    <col min="12" max="41" width="10.83203125" style="2"/>
  </cols>
  <sheetData>
    <row r="1" spans="1:33" ht="17" thickBot="1" x14ac:dyDescent="0.25">
      <c r="A1" s="412" t="s">
        <v>0</v>
      </c>
      <c r="B1" s="413"/>
      <c r="C1" s="413"/>
      <c r="D1" s="413"/>
      <c r="E1" s="413"/>
      <c r="F1" s="413"/>
      <c r="G1" s="413"/>
      <c r="H1" s="413"/>
      <c r="I1" s="414"/>
      <c r="J1" s="232"/>
      <c r="K1" s="233"/>
    </row>
    <row r="2" spans="1:33" ht="17" thickBot="1" x14ac:dyDescent="0.25">
      <c r="A2" s="240" t="s">
        <v>1</v>
      </c>
      <c r="B2" s="241" t="s">
        <v>2</v>
      </c>
      <c r="C2" s="242" t="s">
        <v>3</v>
      </c>
      <c r="D2" s="242" t="s">
        <v>4</v>
      </c>
      <c r="E2" s="242" t="s">
        <v>5</v>
      </c>
      <c r="F2" s="243" t="s">
        <v>6</v>
      </c>
      <c r="G2" s="244" t="s">
        <v>7</v>
      </c>
      <c r="H2" s="307" t="s">
        <v>8</v>
      </c>
      <c r="I2" s="308" t="s">
        <v>9</v>
      </c>
      <c r="J2" s="234"/>
      <c r="K2" s="235"/>
    </row>
    <row r="3" spans="1:33" x14ac:dyDescent="0.2">
      <c r="A3" s="415" t="s">
        <v>10</v>
      </c>
      <c r="B3" s="417" t="s">
        <v>11</v>
      </c>
      <c r="C3" s="417" t="s">
        <v>12</v>
      </c>
      <c r="D3" s="417" t="s">
        <v>13</v>
      </c>
      <c r="E3" s="417" t="s">
        <v>14</v>
      </c>
      <c r="F3" s="419" t="s">
        <v>15</v>
      </c>
      <c r="G3" s="421" t="s">
        <v>16</v>
      </c>
      <c r="H3" s="423" t="s">
        <v>17</v>
      </c>
      <c r="I3" s="425" t="s">
        <v>389</v>
      </c>
      <c r="J3" s="236" t="s">
        <v>18</v>
      </c>
      <c r="K3" s="236" t="s">
        <v>19</v>
      </c>
    </row>
    <row r="4" spans="1:33" ht="84" customHeight="1" x14ac:dyDescent="0.2">
      <c r="A4" s="416"/>
      <c r="B4" s="418"/>
      <c r="C4" s="418"/>
      <c r="D4" s="418"/>
      <c r="E4" s="418"/>
      <c r="F4" s="420"/>
      <c r="G4" s="422"/>
      <c r="H4" s="424"/>
      <c r="I4" s="426"/>
      <c r="J4" s="237" t="s">
        <v>20</v>
      </c>
      <c r="K4" s="237" t="s">
        <v>21</v>
      </c>
    </row>
    <row r="5" spans="1:33" ht="17" thickBot="1" x14ac:dyDescent="0.25">
      <c r="A5" s="245" t="s">
        <v>1</v>
      </c>
      <c r="B5" s="246" t="s">
        <v>2</v>
      </c>
      <c r="C5" s="247" t="s">
        <v>3</v>
      </c>
      <c r="D5" s="247" t="s">
        <v>4</v>
      </c>
      <c r="E5" s="247" t="s">
        <v>5</v>
      </c>
      <c r="F5" s="248" t="s">
        <v>6</v>
      </c>
      <c r="G5" s="247" t="s">
        <v>7</v>
      </c>
      <c r="H5" s="309" t="s">
        <v>8</v>
      </c>
      <c r="I5" s="309" t="s">
        <v>9</v>
      </c>
      <c r="J5" s="238"/>
      <c r="K5" s="239"/>
    </row>
    <row r="6" spans="1:33" x14ac:dyDescent="0.2">
      <c r="A6" s="209">
        <v>1</v>
      </c>
      <c r="B6" s="210">
        <v>0</v>
      </c>
      <c r="C6" s="203"/>
      <c r="D6" s="203"/>
      <c r="E6" s="203"/>
      <c r="F6" s="211">
        <v>45292</v>
      </c>
      <c r="G6" s="212" t="s">
        <v>22</v>
      </c>
      <c r="H6" s="310">
        <f>'[1]LC 2022'!H108</f>
        <v>0</v>
      </c>
      <c r="I6" s="311" t="s">
        <v>392</v>
      </c>
      <c r="J6" s="203"/>
      <c r="K6" s="204"/>
    </row>
    <row r="7" spans="1:33" s="318" customFormat="1" x14ac:dyDescent="0.2">
      <c r="A7" s="319">
        <v>2</v>
      </c>
      <c r="B7" s="320">
        <v>1</v>
      </c>
      <c r="C7" s="321">
        <v>1</v>
      </c>
      <c r="D7" s="321" t="s">
        <v>23</v>
      </c>
      <c r="E7" s="321" t="s">
        <v>37</v>
      </c>
      <c r="F7" s="322">
        <v>45293</v>
      </c>
      <c r="G7" s="323" t="s">
        <v>27</v>
      </c>
      <c r="H7" s="312">
        <v>22550000</v>
      </c>
      <c r="I7" s="312">
        <f>H7/1.19</f>
        <v>18949579.831932776</v>
      </c>
      <c r="J7" s="321"/>
      <c r="K7" s="324"/>
    </row>
    <row r="8" spans="1:33" s="2" customFormat="1" x14ac:dyDescent="0.2">
      <c r="A8" s="214">
        <v>3</v>
      </c>
      <c r="B8" s="215">
        <v>2</v>
      </c>
      <c r="C8" s="35">
        <v>3450</v>
      </c>
      <c r="D8" s="35" t="s">
        <v>23</v>
      </c>
      <c r="E8" s="36" t="s">
        <v>35</v>
      </c>
      <c r="F8" s="36">
        <v>45294</v>
      </c>
      <c r="G8" s="216" t="s">
        <v>34</v>
      </c>
      <c r="H8" s="312">
        <v>-1800000</v>
      </c>
      <c r="I8" s="312">
        <f>H8/1.19</f>
        <v>-1512605.0420168068</v>
      </c>
      <c r="J8" s="35"/>
      <c r="K8" s="205"/>
    </row>
    <row r="9" spans="1:33" s="2" customFormat="1" x14ac:dyDescent="0.2">
      <c r="A9" s="214">
        <v>4</v>
      </c>
      <c r="B9" s="215">
        <v>2</v>
      </c>
      <c r="C9" s="35">
        <v>250</v>
      </c>
      <c r="D9" s="35" t="s">
        <v>23</v>
      </c>
      <c r="E9" s="35" t="s">
        <v>39</v>
      </c>
      <c r="F9" s="36">
        <v>45296</v>
      </c>
      <c r="G9" s="216" t="s">
        <v>28</v>
      </c>
      <c r="H9" s="312">
        <v>-2850000</v>
      </c>
      <c r="I9" s="312">
        <f>H9/1.19</f>
        <v>-2394957.9831932774</v>
      </c>
      <c r="J9" s="35"/>
      <c r="K9" s="205"/>
    </row>
    <row r="10" spans="1:33" s="2" customFormat="1" x14ac:dyDescent="0.2">
      <c r="A10" s="214">
        <v>5</v>
      </c>
      <c r="B10" s="215">
        <v>2</v>
      </c>
      <c r="C10" s="35">
        <v>16676899</v>
      </c>
      <c r="D10" s="35" t="s">
        <v>23</v>
      </c>
      <c r="E10" s="35" t="s">
        <v>38</v>
      </c>
      <c r="F10" s="36">
        <v>45298</v>
      </c>
      <c r="G10" s="216" t="s">
        <v>36</v>
      </c>
      <c r="H10" s="312">
        <v>-820000</v>
      </c>
      <c r="I10" s="312">
        <f>H10/1.19</f>
        <v>-689075.63025210088</v>
      </c>
      <c r="J10" s="35"/>
      <c r="K10" s="205"/>
    </row>
    <row r="11" spans="1:33" s="333" customFormat="1" x14ac:dyDescent="0.2">
      <c r="A11" s="325">
        <v>6</v>
      </c>
      <c r="B11" s="326">
        <v>2</v>
      </c>
      <c r="C11" s="327"/>
      <c r="D11" s="327"/>
      <c r="E11" s="327"/>
      <c r="F11" s="328">
        <v>45300</v>
      </c>
      <c r="G11" s="329" t="s">
        <v>43</v>
      </c>
      <c r="H11" s="330">
        <v>-245500</v>
      </c>
      <c r="I11" s="331" t="s">
        <v>392</v>
      </c>
      <c r="J11" s="327"/>
      <c r="K11" s="332"/>
    </row>
    <row r="12" spans="1:33" s="5" customFormat="1" x14ac:dyDescent="0.2">
      <c r="A12" s="214">
        <v>7</v>
      </c>
      <c r="B12" s="215">
        <v>1</v>
      </c>
      <c r="C12" s="35">
        <v>2</v>
      </c>
      <c r="D12" s="35" t="s">
        <v>23</v>
      </c>
      <c r="E12" s="35" t="s">
        <v>37</v>
      </c>
      <c r="F12" s="36">
        <v>45304</v>
      </c>
      <c r="G12" s="216" t="s">
        <v>27</v>
      </c>
      <c r="H12" s="312">
        <v>6500000</v>
      </c>
      <c r="I12" s="312">
        <f>H12/1.19</f>
        <v>5462184.8739495799</v>
      </c>
      <c r="J12" s="35"/>
      <c r="K12" s="20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2" customFormat="1" x14ac:dyDescent="0.2">
      <c r="A13" s="214">
        <v>8</v>
      </c>
      <c r="B13" s="215">
        <v>2</v>
      </c>
      <c r="C13" s="35">
        <v>456767</v>
      </c>
      <c r="D13" s="35" t="s">
        <v>23</v>
      </c>
      <c r="E13" s="35" t="s">
        <v>35</v>
      </c>
      <c r="F13" s="36">
        <v>45310</v>
      </c>
      <c r="G13" s="216" t="s">
        <v>28</v>
      </c>
      <c r="H13" s="312">
        <v>-450680</v>
      </c>
      <c r="I13" s="312">
        <f t="shared" ref="I13" si="0">H13/1.19</f>
        <v>-378722.68907563027</v>
      </c>
      <c r="J13" s="35"/>
      <c r="K13" s="205"/>
    </row>
    <row r="14" spans="1:33" s="2" customFormat="1" x14ac:dyDescent="0.2">
      <c r="A14" s="214">
        <v>9</v>
      </c>
      <c r="B14" s="215">
        <v>2</v>
      </c>
      <c r="C14" s="35">
        <v>80</v>
      </c>
      <c r="D14" s="35" t="s">
        <v>29</v>
      </c>
      <c r="E14" s="35" t="s">
        <v>41</v>
      </c>
      <c r="F14" s="36">
        <v>45318</v>
      </c>
      <c r="G14" s="216" t="s">
        <v>40</v>
      </c>
      <c r="H14" s="312">
        <v>-80000</v>
      </c>
      <c r="I14" s="312">
        <f>H14</f>
        <v>-80000</v>
      </c>
      <c r="J14" s="35"/>
      <c r="K14" s="205"/>
    </row>
    <row r="15" spans="1:33" s="2" customFormat="1" ht="17" thickBot="1" x14ac:dyDescent="0.25">
      <c r="A15" s="218">
        <v>10</v>
      </c>
      <c r="B15" s="219">
        <v>2</v>
      </c>
      <c r="C15" s="206"/>
      <c r="D15" s="206" t="s">
        <v>31</v>
      </c>
      <c r="E15" s="206" t="s">
        <v>42</v>
      </c>
      <c r="F15" s="220">
        <v>45321</v>
      </c>
      <c r="G15" s="221" t="s">
        <v>32</v>
      </c>
      <c r="H15" s="313">
        <v>-630000</v>
      </c>
      <c r="I15" s="312">
        <f>H15</f>
        <v>-630000</v>
      </c>
      <c r="J15" s="206"/>
      <c r="K15" s="207"/>
    </row>
    <row r="16" spans="1:33" s="5" customFormat="1" ht="17" thickBot="1" x14ac:dyDescent="0.25">
      <c r="A16" s="209">
        <v>11</v>
      </c>
      <c r="B16" s="210">
        <v>1</v>
      </c>
      <c r="C16" s="203">
        <v>3</v>
      </c>
      <c r="D16" s="203" t="s">
        <v>23</v>
      </c>
      <c r="E16" s="203" t="s">
        <v>37</v>
      </c>
      <c r="F16" s="211">
        <v>45324</v>
      </c>
      <c r="G16" s="212" t="s">
        <v>27</v>
      </c>
      <c r="H16" s="310">
        <v>6500000</v>
      </c>
      <c r="I16" s="310">
        <f>H16/1.19</f>
        <v>5462184.8739495799</v>
      </c>
      <c r="J16" s="203"/>
      <c r="K16" s="20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2" customFormat="1" ht="17" thickBot="1" x14ac:dyDescent="0.25">
      <c r="A17" s="214">
        <v>12</v>
      </c>
      <c r="B17" s="215">
        <v>2</v>
      </c>
      <c r="C17" s="35">
        <v>789</v>
      </c>
      <c r="D17" s="35" t="s">
        <v>23</v>
      </c>
      <c r="E17" s="35" t="s">
        <v>39</v>
      </c>
      <c r="F17" s="36">
        <v>45326</v>
      </c>
      <c r="G17" s="216" t="s">
        <v>28</v>
      </c>
      <c r="H17" s="312">
        <v>-1250000</v>
      </c>
      <c r="I17" s="310">
        <f t="shared" ref="I17:I23" si="1">H17/1.19</f>
        <v>-1050420.1680672269</v>
      </c>
      <c r="J17" s="35"/>
      <c r="K17" s="205"/>
    </row>
    <row r="18" spans="1:33" s="2" customFormat="1" ht="17" thickBot="1" x14ac:dyDescent="0.25">
      <c r="A18" s="214">
        <v>13</v>
      </c>
      <c r="B18" s="215">
        <v>2</v>
      </c>
      <c r="C18" s="35">
        <v>16676900</v>
      </c>
      <c r="D18" s="35" t="s">
        <v>23</v>
      </c>
      <c r="E18" s="35" t="s">
        <v>38</v>
      </c>
      <c r="F18" s="36">
        <v>45327</v>
      </c>
      <c r="G18" s="216" t="s">
        <v>36</v>
      </c>
      <c r="H18" s="312">
        <v>-550000</v>
      </c>
      <c r="I18" s="310">
        <f t="shared" si="1"/>
        <v>-462184.87394957984</v>
      </c>
      <c r="J18" s="35"/>
      <c r="K18" s="205"/>
    </row>
    <row r="19" spans="1:33" s="333" customFormat="1" ht="17" thickBot="1" x14ac:dyDescent="0.25">
      <c r="A19" s="325">
        <v>14</v>
      </c>
      <c r="B19" s="326">
        <v>2</v>
      </c>
      <c r="C19" s="327"/>
      <c r="D19" s="327"/>
      <c r="E19" s="327"/>
      <c r="F19" s="328">
        <v>45332</v>
      </c>
      <c r="G19" s="329" t="s">
        <v>70</v>
      </c>
      <c r="H19" s="330">
        <v>-150850</v>
      </c>
      <c r="I19" s="334" t="s">
        <v>392</v>
      </c>
      <c r="J19" s="327"/>
      <c r="K19" s="332"/>
    </row>
    <row r="20" spans="1:33" s="2" customFormat="1" ht="17" thickBot="1" x14ac:dyDescent="0.25">
      <c r="A20" s="214">
        <v>15</v>
      </c>
      <c r="B20" s="215">
        <v>2</v>
      </c>
      <c r="C20" s="35"/>
      <c r="D20" s="35"/>
      <c r="E20" s="35"/>
      <c r="F20" s="36">
        <v>45342</v>
      </c>
      <c r="G20" s="216" t="s">
        <v>44</v>
      </c>
      <c r="H20" s="217">
        <v>-345500</v>
      </c>
      <c r="I20" s="213">
        <f>H20</f>
        <v>-345500</v>
      </c>
      <c r="J20" s="35"/>
      <c r="K20" s="205"/>
    </row>
    <row r="21" spans="1:33" s="5" customFormat="1" ht="17" thickBot="1" x14ac:dyDescent="0.25">
      <c r="A21" s="214">
        <v>16</v>
      </c>
      <c r="B21" s="215">
        <v>1</v>
      </c>
      <c r="C21" s="35">
        <v>4</v>
      </c>
      <c r="D21" s="35" t="s">
        <v>23</v>
      </c>
      <c r="E21" s="35" t="s">
        <v>37</v>
      </c>
      <c r="F21" s="36">
        <v>45345</v>
      </c>
      <c r="G21" s="216" t="s">
        <v>27</v>
      </c>
      <c r="H21" s="312">
        <v>820000</v>
      </c>
      <c r="I21" s="310">
        <f t="shared" si="1"/>
        <v>689075.63025210088</v>
      </c>
      <c r="J21" s="35"/>
      <c r="K21" s="20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2" customFormat="1" ht="17" thickBot="1" x14ac:dyDescent="0.25">
      <c r="A22" s="214">
        <v>17</v>
      </c>
      <c r="B22" s="215">
        <v>2</v>
      </c>
      <c r="C22" s="35">
        <v>86</v>
      </c>
      <c r="D22" s="35" t="s">
        <v>29</v>
      </c>
      <c r="E22" s="35" t="s">
        <v>41</v>
      </c>
      <c r="F22" s="36">
        <v>45350</v>
      </c>
      <c r="G22" s="216" t="s">
        <v>40</v>
      </c>
      <c r="H22" s="312">
        <v>-80000</v>
      </c>
      <c r="I22" s="310">
        <f t="shared" si="1"/>
        <v>-67226.890756302528</v>
      </c>
      <c r="J22" s="35"/>
      <c r="K22" s="205"/>
    </row>
    <row r="23" spans="1:33" s="2" customFormat="1" ht="17" thickBot="1" x14ac:dyDescent="0.25">
      <c r="A23" s="218">
        <v>18</v>
      </c>
      <c r="B23" s="219">
        <v>2</v>
      </c>
      <c r="C23" s="206"/>
      <c r="D23" s="206" t="s">
        <v>31</v>
      </c>
      <c r="E23" s="206" t="s">
        <v>42</v>
      </c>
      <c r="F23" s="220">
        <v>45350</v>
      </c>
      <c r="G23" s="221" t="s">
        <v>32</v>
      </c>
      <c r="H23" s="313">
        <v>-630000</v>
      </c>
      <c r="I23" s="310">
        <f t="shared" si="1"/>
        <v>-529411.76470588241</v>
      </c>
      <c r="J23" s="206"/>
      <c r="K23" s="207"/>
    </row>
    <row r="24" spans="1:33" s="2" customFormat="1" x14ac:dyDescent="0.2">
      <c r="A24" s="222">
        <v>19</v>
      </c>
      <c r="B24" s="223">
        <v>2</v>
      </c>
      <c r="C24" s="31">
        <v>16676900</v>
      </c>
      <c r="D24" s="31" t="s">
        <v>23</v>
      </c>
      <c r="E24" s="31" t="s">
        <v>38</v>
      </c>
      <c r="F24" s="32">
        <v>45352</v>
      </c>
      <c r="G24" s="224" t="s">
        <v>36</v>
      </c>
      <c r="H24" s="314">
        <v>-85000</v>
      </c>
      <c r="I24" s="314">
        <f>H24/1.19</f>
        <v>-71428.571428571435</v>
      </c>
      <c r="J24" s="31"/>
      <c r="K24" s="208"/>
    </row>
    <row r="25" spans="1:33" s="2" customFormat="1" x14ac:dyDescent="0.2">
      <c r="A25" s="214">
        <v>14</v>
      </c>
      <c r="B25" s="215">
        <v>2</v>
      </c>
      <c r="C25" s="35"/>
      <c r="D25" s="35"/>
      <c r="E25" s="35"/>
      <c r="F25" s="36">
        <v>45332</v>
      </c>
      <c r="G25" s="216" t="s">
        <v>70</v>
      </c>
      <c r="H25" s="312">
        <v>-150850</v>
      </c>
      <c r="I25" s="314">
        <f t="shared" ref="I25:I29" si="2">H25/1.19</f>
        <v>-126764.70588235295</v>
      </c>
      <c r="J25" s="35"/>
      <c r="K25" s="205"/>
    </row>
    <row r="26" spans="1:33" s="2" customFormat="1" x14ac:dyDescent="0.2">
      <c r="A26" s="214">
        <v>20</v>
      </c>
      <c r="B26" s="215">
        <v>2</v>
      </c>
      <c r="C26" s="35"/>
      <c r="D26" s="35"/>
      <c r="E26" s="35"/>
      <c r="F26" s="36">
        <v>45371</v>
      </c>
      <c r="G26" s="216" t="s">
        <v>71</v>
      </c>
      <c r="H26" s="312">
        <v>-56220</v>
      </c>
      <c r="I26" s="314">
        <f t="shared" si="2"/>
        <v>-47243.697478991598</v>
      </c>
      <c r="J26" s="35"/>
      <c r="K26" s="205"/>
    </row>
    <row r="27" spans="1:33" s="5" customFormat="1" x14ac:dyDescent="0.2">
      <c r="A27" s="214">
        <v>21</v>
      </c>
      <c r="B27" s="215">
        <v>1</v>
      </c>
      <c r="C27" s="35">
        <v>5</v>
      </c>
      <c r="D27" s="35" t="s">
        <v>23</v>
      </c>
      <c r="E27" s="35" t="s">
        <v>37</v>
      </c>
      <c r="F27" s="36">
        <v>45374</v>
      </c>
      <c r="G27" s="216" t="s">
        <v>27</v>
      </c>
      <c r="H27" s="312">
        <v>1550000</v>
      </c>
      <c r="I27" s="314">
        <f t="shared" si="2"/>
        <v>1302521.0084033613</v>
      </c>
      <c r="J27" s="35"/>
      <c r="K27" s="20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2" customFormat="1" x14ac:dyDescent="0.2">
      <c r="A28" s="214">
        <v>22</v>
      </c>
      <c r="B28" s="215">
        <v>2</v>
      </c>
      <c r="C28" s="35">
        <v>90</v>
      </c>
      <c r="D28" s="35" t="s">
        <v>29</v>
      </c>
      <c r="E28" s="35" t="s">
        <v>41</v>
      </c>
      <c r="F28" s="36">
        <v>45379</v>
      </c>
      <c r="G28" s="216" t="s">
        <v>40</v>
      </c>
      <c r="H28" s="312">
        <v>-80000</v>
      </c>
      <c r="I28" s="314">
        <f t="shared" si="2"/>
        <v>-67226.890756302528</v>
      </c>
      <c r="J28" s="35"/>
      <c r="K28" s="205"/>
    </row>
    <row r="29" spans="1:33" s="2" customFormat="1" ht="17" thickBot="1" x14ac:dyDescent="0.25">
      <c r="A29" s="225">
        <v>23</v>
      </c>
      <c r="B29" s="226">
        <v>2</v>
      </c>
      <c r="C29" s="40"/>
      <c r="D29" s="40" t="s">
        <v>31</v>
      </c>
      <c r="E29" s="40" t="s">
        <v>42</v>
      </c>
      <c r="F29" s="41">
        <v>45379</v>
      </c>
      <c r="G29" s="227" t="s">
        <v>32</v>
      </c>
      <c r="H29" s="315">
        <v>-630000</v>
      </c>
      <c r="I29" s="314">
        <f t="shared" si="2"/>
        <v>-529411.76470588241</v>
      </c>
      <c r="J29" s="40"/>
      <c r="K29" s="228"/>
    </row>
    <row r="30" spans="1:33" s="2" customFormat="1" ht="17" thickBot="1" x14ac:dyDescent="0.25">
      <c r="A30" s="229"/>
      <c r="B30" s="230"/>
      <c r="C30" s="230"/>
      <c r="D30" s="230"/>
      <c r="E30" s="230"/>
      <c r="F30" s="230"/>
      <c r="G30" s="230"/>
      <c r="H30" s="316">
        <f>SUM(H6:H29)</f>
        <v>27035400</v>
      </c>
      <c r="I30" s="317"/>
      <c r="J30" s="230"/>
      <c r="K30" s="231"/>
    </row>
    <row r="31" spans="1:33" s="2" customFormat="1" x14ac:dyDescent="0.2">
      <c r="H31" s="318"/>
      <c r="I31" s="318"/>
    </row>
    <row r="32" spans="1:33" s="2" customFormat="1" x14ac:dyDescent="0.2">
      <c r="H32" s="318"/>
      <c r="I32" s="318"/>
    </row>
    <row r="33" spans="8:9" s="2" customFormat="1" x14ac:dyDescent="0.2">
      <c r="H33" s="318"/>
      <c r="I33" s="318"/>
    </row>
    <row r="34" spans="8:9" s="2" customFormat="1" x14ac:dyDescent="0.2">
      <c r="H34" s="318"/>
      <c r="I34" s="318"/>
    </row>
    <row r="35" spans="8:9" s="2" customFormat="1" x14ac:dyDescent="0.2">
      <c r="H35" s="318"/>
      <c r="I35" s="318"/>
    </row>
    <row r="36" spans="8:9" s="2" customFormat="1" x14ac:dyDescent="0.2">
      <c r="H36" s="318"/>
      <c r="I36" s="318"/>
    </row>
    <row r="37" spans="8:9" s="2" customFormat="1" x14ac:dyDescent="0.2">
      <c r="H37" s="318"/>
      <c r="I37" s="318"/>
    </row>
    <row r="38" spans="8:9" s="2" customFormat="1" x14ac:dyDescent="0.2">
      <c r="H38" s="318"/>
      <c r="I38" s="318"/>
    </row>
    <row r="39" spans="8:9" s="2" customFormat="1" x14ac:dyDescent="0.2">
      <c r="H39" s="318"/>
      <c r="I39" s="318"/>
    </row>
    <row r="40" spans="8:9" s="2" customFormat="1" x14ac:dyDescent="0.2">
      <c r="H40" s="318"/>
      <c r="I40" s="318"/>
    </row>
    <row r="41" spans="8:9" s="2" customFormat="1" x14ac:dyDescent="0.2">
      <c r="H41" s="318"/>
      <c r="I41" s="318"/>
    </row>
    <row r="42" spans="8:9" s="2" customFormat="1" x14ac:dyDescent="0.2">
      <c r="H42" s="318"/>
      <c r="I42" s="318"/>
    </row>
    <row r="43" spans="8:9" s="2" customFormat="1" x14ac:dyDescent="0.2">
      <c r="H43" s="318"/>
      <c r="I43" s="318"/>
    </row>
    <row r="44" spans="8:9" s="2" customFormat="1" x14ac:dyDescent="0.2">
      <c r="H44" s="318"/>
      <c r="I44" s="318"/>
    </row>
    <row r="45" spans="8:9" s="2" customFormat="1" x14ac:dyDescent="0.2">
      <c r="H45" s="318"/>
      <c r="I45" s="318"/>
    </row>
    <row r="46" spans="8:9" s="2" customFormat="1" x14ac:dyDescent="0.2">
      <c r="H46" s="318"/>
      <c r="I46" s="318"/>
    </row>
    <row r="47" spans="8:9" s="2" customFormat="1" x14ac:dyDescent="0.2">
      <c r="H47" s="318"/>
      <c r="I47" s="318"/>
    </row>
    <row r="48" spans="8:9" s="2" customFormat="1" x14ac:dyDescent="0.2">
      <c r="H48" s="318"/>
      <c r="I48" s="318"/>
    </row>
    <row r="49" spans="8:9" s="2" customFormat="1" x14ac:dyDescent="0.2">
      <c r="H49" s="318"/>
      <c r="I49" s="318"/>
    </row>
    <row r="50" spans="8:9" s="2" customFormat="1" x14ac:dyDescent="0.2">
      <c r="H50" s="318"/>
      <c r="I50" s="318"/>
    </row>
    <row r="51" spans="8:9" s="2" customFormat="1" x14ac:dyDescent="0.2">
      <c r="H51" s="318"/>
      <c r="I51" s="318"/>
    </row>
    <row r="52" spans="8:9" s="2" customFormat="1" x14ac:dyDescent="0.2">
      <c r="H52" s="318"/>
      <c r="I52" s="318"/>
    </row>
    <row r="53" spans="8:9" s="2" customFormat="1" x14ac:dyDescent="0.2">
      <c r="H53" s="318"/>
      <c r="I53" s="318"/>
    </row>
    <row r="54" spans="8:9" s="2" customFormat="1" x14ac:dyDescent="0.2">
      <c r="H54" s="318"/>
      <c r="I54" s="318"/>
    </row>
    <row r="55" spans="8:9" s="2" customFormat="1" x14ac:dyDescent="0.2">
      <c r="H55" s="318"/>
      <c r="I55" s="318"/>
    </row>
    <row r="56" spans="8:9" s="2" customFormat="1" x14ac:dyDescent="0.2">
      <c r="H56" s="318"/>
      <c r="I56" s="318"/>
    </row>
    <row r="57" spans="8:9" s="2" customFormat="1" x14ac:dyDescent="0.2">
      <c r="H57" s="318"/>
      <c r="I57" s="318"/>
    </row>
    <row r="58" spans="8:9" s="2" customFormat="1" x14ac:dyDescent="0.2">
      <c r="H58" s="318"/>
      <c r="I58" s="318"/>
    </row>
    <row r="59" spans="8:9" s="2" customFormat="1" x14ac:dyDescent="0.2">
      <c r="H59" s="318"/>
      <c r="I59" s="318"/>
    </row>
    <row r="60" spans="8:9" s="2" customFormat="1" x14ac:dyDescent="0.2">
      <c r="H60" s="318"/>
      <c r="I60" s="318"/>
    </row>
    <row r="61" spans="8:9" s="2" customFormat="1" x14ac:dyDescent="0.2">
      <c r="H61" s="318"/>
      <c r="I61" s="318"/>
    </row>
    <row r="62" spans="8:9" s="2" customFormat="1" x14ac:dyDescent="0.2">
      <c r="H62" s="318"/>
      <c r="I62" s="318"/>
    </row>
    <row r="63" spans="8:9" s="2" customFormat="1" x14ac:dyDescent="0.2">
      <c r="H63" s="318"/>
      <c r="I63" s="318"/>
    </row>
    <row r="64" spans="8:9" s="2" customFormat="1" x14ac:dyDescent="0.2">
      <c r="H64" s="318"/>
      <c r="I64" s="318"/>
    </row>
    <row r="65" spans="8:9" s="2" customFormat="1" x14ac:dyDescent="0.2">
      <c r="H65" s="318"/>
      <c r="I65" s="318"/>
    </row>
    <row r="66" spans="8:9" s="2" customFormat="1" x14ac:dyDescent="0.2">
      <c r="H66" s="318"/>
      <c r="I66" s="318"/>
    </row>
    <row r="67" spans="8:9" s="2" customFormat="1" x14ac:dyDescent="0.2">
      <c r="H67" s="318"/>
      <c r="I67" s="318"/>
    </row>
    <row r="68" spans="8:9" s="2" customFormat="1" x14ac:dyDescent="0.2">
      <c r="H68" s="318"/>
      <c r="I68" s="318"/>
    </row>
    <row r="69" spans="8:9" s="2" customFormat="1" x14ac:dyDescent="0.2">
      <c r="H69" s="318"/>
      <c r="I69" s="318"/>
    </row>
    <row r="70" spans="8:9" s="2" customFormat="1" x14ac:dyDescent="0.2">
      <c r="H70" s="318"/>
      <c r="I70" s="318"/>
    </row>
    <row r="71" spans="8:9" s="2" customFormat="1" x14ac:dyDescent="0.2">
      <c r="H71" s="318"/>
      <c r="I71" s="318"/>
    </row>
    <row r="72" spans="8:9" s="2" customFormat="1" x14ac:dyDescent="0.2">
      <c r="H72" s="318"/>
      <c r="I72" s="318"/>
    </row>
    <row r="73" spans="8:9" s="2" customFormat="1" x14ac:dyDescent="0.2">
      <c r="H73" s="318"/>
      <c r="I73" s="318"/>
    </row>
    <row r="74" spans="8:9" s="2" customFormat="1" x14ac:dyDescent="0.2">
      <c r="H74" s="318"/>
      <c r="I74" s="318"/>
    </row>
    <row r="75" spans="8:9" s="2" customFormat="1" x14ac:dyDescent="0.2">
      <c r="H75" s="318"/>
      <c r="I75" s="318"/>
    </row>
    <row r="76" spans="8:9" s="2" customFormat="1" x14ac:dyDescent="0.2">
      <c r="H76" s="318"/>
      <c r="I76" s="318"/>
    </row>
    <row r="77" spans="8:9" s="2" customFormat="1" x14ac:dyDescent="0.2">
      <c r="H77" s="318"/>
      <c r="I77" s="318"/>
    </row>
    <row r="78" spans="8:9" s="2" customFormat="1" x14ac:dyDescent="0.2">
      <c r="H78" s="318"/>
      <c r="I78" s="318"/>
    </row>
    <row r="79" spans="8:9" s="2" customFormat="1" x14ac:dyDescent="0.2">
      <c r="H79" s="318"/>
      <c r="I79" s="318"/>
    </row>
    <row r="80" spans="8:9" s="2" customFormat="1" x14ac:dyDescent="0.2">
      <c r="H80" s="318"/>
      <c r="I80" s="318"/>
    </row>
    <row r="81" spans="8:9" s="2" customFormat="1" x14ac:dyDescent="0.2">
      <c r="H81" s="318"/>
      <c r="I81" s="318"/>
    </row>
    <row r="82" spans="8:9" s="2" customFormat="1" x14ac:dyDescent="0.2">
      <c r="H82" s="318"/>
      <c r="I82" s="318"/>
    </row>
    <row r="83" spans="8:9" s="2" customFormat="1" x14ac:dyDescent="0.2">
      <c r="H83" s="318"/>
      <c r="I83" s="318"/>
    </row>
    <row r="84" spans="8:9" s="2" customFormat="1" x14ac:dyDescent="0.2">
      <c r="H84" s="318"/>
      <c r="I84" s="318"/>
    </row>
    <row r="85" spans="8:9" s="2" customFormat="1" x14ac:dyDescent="0.2">
      <c r="H85" s="318"/>
      <c r="I85" s="318"/>
    </row>
    <row r="86" spans="8:9" s="2" customFormat="1" x14ac:dyDescent="0.2">
      <c r="H86" s="318"/>
      <c r="I86" s="318"/>
    </row>
    <row r="87" spans="8:9" s="2" customFormat="1" x14ac:dyDescent="0.2">
      <c r="H87" s="318"/>
      <c r="I87" s="318"/>
    </row>
    <row r="88" spans="8:9" s="2" customFormat="1" x14ac:dyDescent="0.2">
      <c r="H88" s="318"/>
      <c r="I88" s="318"/>
    </row>
    <row r="89" spans="8:9" s="2" customFormat="1" x14ac:dyDescent="0.2">
      <c r="H89" s="318"/>
      <c r="I89" s="318"/>
    </row>
    <row r="90" spans="8:9" s="2" customFormat="1" x14ac:dyDescent="0.2">
      <c r="H90" s="318"/>
      <c r="I90" s="318"/>
    </row>
    <row r="91" spans="8:9" s="2" customFormat="1" x14ac:dyDescent="0.2">
      <c r="H91" s="318"/>
      <c r="I91" s="318"/>
    </row>
    <row r="92" spans="8:9" s="2" customFormat="1" x14ac:dyDescent="0.2">
      <c r="H92" s="318"/>
      <c r="I92" s="318"/>
    </row>
    <row r="93" spans="8:9" s="2" customFormat="1" x14ac:dyDescent="0.2">
      <c r="H93" s="318"/>
      <c r="I93" s="318"/>
    </row>
    <row r="94" spans="8:9" s="2" customFormat="1" x14ac:dyDescent="0.2">
      <c r="H94" s="318"/>
      <c r="I94" s="318"/>
    </row>
    <row r="95" spans="8:9" s="2" customFormat="1" x14ac:dyDescent="0.2">
      <c r="H95" s="318"/>
      <c r="I95" s="318"/>
    </row>
    <row r="96" spans="8:9" s="2" customFormat="1" x14ac:dyDescent="0.2">
      <c r="H96" s="318"/>
      <c r="I96" s="318"/>
    </row>
    <row r="97" spans="8:9" s="2" customFormat="1" x14ac:dyDescent="0.2">
      <c r="H97" s="318"/>
      <c r="I97" s="318"/>
    </row>
    <row r="98" spans="8:9" s="2" customFormat="1" x14ac:dyDescent="0.2">
      <c r="H98" s="318"/>
      <c r="I98" s="318"/>
    </row>
    <row r="99" spans="8:9" s="2" customFormat="1" x14ac:dyDescent="0.2">
      <c r="H99" s="318"/>
      <c r="I99" s="318"/>
    </row>
    <row r="100" spans="8:9" s="2" customFormat="1" x14ac:dyDescent="0.2">
      <c r="H100" s="318"/>
      <c r="I100" s="318"/>
    </row>
    <row r="101" spans="8:9" s="2" customFormat="1" x14ac:dyDescent="0.2">
      <c r="H101" s="318"/>
      <c r="I101" s="318"/>
    </row>
    <row r="102" spans="8:9" s="2" customFormat="1" x14ac:dyDescent="0.2">
      <c r="H102" s="318"/>
      <c r="I102" s="318"/>
    </row>
    <row r="103" spans="8:9" s="2" customFormat="1" x14ac:dyDescent="0.2">
      <c r="H103" s="318"/>
      <c r="I103" s="318"/>
    </row>
    <row r="104" spans="8:9" s="2" customFormat="1" x14ac:dyDescent="0.2">
      <c r="H104" s="318"/>
      <c r="I104" s="318"/>
    </row>
    <row r="105" spans="8:9" s="2" customFormat="1" x14ac:dyDescent="0.2">
      <c r="H105" s="318"/>
      <c r="I105" s="318"/>
    </row>
    <row r="106" spans="8:9" s="2" customFormat="1" x14ac:dyDescent="0.2">
      <c r="H106" s="318"/>
      <c r="I106" s="318"/>
    </row>
    <row r="107" spans="8:9" s="2" customFormat="1" x14ac:dyDescent="0.2">
      <c r="H107" s="318"/>
      <c r="I107" s="318"/>
    </row>
    <row r="108" spans="8:9" s="2" customFormat="1" x14ac:dyDescent="0.2">
      <c r="H108" s="318"/>
      <c r="I108" s="318"/>
    </row>
    <row r="109" spans="8:9" s="2" customFormat="1" x14ac:dyDescent="0.2">
      <c r="H109" s="318"/>
      <c r="I109" s="318"/>
    </row>
    <row r="110" spans="8:9" s="2" customFormat="1" x14ac:dyDescent="0.2">
      <c r="H110" s="318"/>
      <c r="I110" s="318"/>
    </row>
    <row r="111" spans="8:9" s="2" customFormat="1" x14ac:dyDescent="0.2">
      <c r="H111" s="318"/>
      <c r="I111" s="318"/>
    </row>
    <row r="112" spans="8:9" s="2" customFormat="1" x14ac:dyDescent="0.2">
      <c r="H112" s="318"/>
      <c r="I112" s="318"/>
    </row>
    <row r="113" spans="8:9" s="2" customFormat="1" x14ac:dyDescent="0.2">
      <c r="H113" s="318"/>
      <c r="I113" s="318"/>
    </row>
    <row r="114" spans="8:9" s="2" customFormat="1" x14ac:dyDescent="0.2">
      <c r="H114" s="318"/>
      <c r="I114" s="318"/>
    </row>
    <row r="115" spans="8:9" s="2" customFormat="1" x14ac:dyDescent="0.2">
      <c r="H115" s="318"/>
      <c r="I115" s="318"/>
    </row>
    <row r="116" spans="8:9" s="2" customFormat="1" x14ac:dyDescent="0.2">
      <c r="H116" s="318"/>
      <c r="I116" s="318"/>
    </row>
    <row r="117" spans="8:9" s="2" customFormat="1" x14ac:dyDescent="0.2">
      <c r="H117" s="318"/>
      <c r="I117" s="318"/>
    </row>
    <row r="118" spans="8:9" s="2" customFormat="1" x14ac:dyDescent="0.2">
      <c r="H118" s="318"/>
      <c r="I118" s="318"/>
    </row>
    <row r="119" spans="8:9" s="2" customFormat="1" x14ac:dyDescent="0.2">
      <c r="H119" s="318"/>
      <c r="I119" s="318"/>
    </row>
    <row r="120" spans="8:9" s="2" customFormat="1" x14ac:dyDescent="0.2">
      <c r="H120" s="318"/>
      <c r="I120" s="318"/>
    </row>
    <row r="121" spans="8:9" s="2" customFormat="1" x14ac:dyDescent="0.2">
      <c r="H121" s="318"/>
      <c r="I121" s="318"/>
    </row>
    <row r="122" spans="8:9" s="2" customFormat="1" x14ac:dyDescent="0.2">
      <c r="H122" s="318"/>
      <c r="I122" s="318"/>
    </row>
    <row r="123" spans="8:9" s="2" customFormat="1" x14ac:dyDescent="0.2">
      <c r="H123" s="318"/>
      <c r="I123" s="318"/>
    </row>
    <row r="124" spans="8:9" s="2" customFormat="1" x14ac:dyDescent="0.2">
      <c r="H124" s="318"/>
      <c r="I124" s="318"/>
    </row>
    <row r="125" spans="8:9" s="2" customFormat="1" x14ac:dyDescent="0.2">
      <c r="H125" s="318"/>
      <c r="I125" s="318"/>
    </row>
    <row r="126" spans="8:9" s="2" customFormat="1" x14ac:dyDescent="0.2">
      <c r="H126" s="318"/>
      <c r="I126" s="318"/>
    </row>
    <row r="127" spans="8:9" s="2" customFormat="1" x14ac:dyDescent="0.2">
      <c r="H127" s="318"/>
      <c r="I127" s="318"/>
    </row>
    <row r="128" spans="8:9" s="2" customFormat="1" x14ac:dyDescent="0.2">
      <c r="H128" s="318"/>
      <c r="I128" s="318"/>
    </row>
    <row r="129" spans="8:9" s="2" customFormat="1" x14ac:dyDescent="0.2">
      <c r="H129" s="318"/>
      <c r="I129" s="318"/>
    </row>
    <row r="130" spans="8:9" s="2" customFormat="1" x14ac:dyDescent="0.2">
      <c r="H130" s="318"/>
      <c r="I130" s="318"/>
    </row>
    <row r="131" spans="8:9" s="2" customFormat="1" x14ac:dyDescent="0.2">
      <c r="H131" s="318"/>
      <c r="I131" s="318"/>
    </row>
    <row r="132" spans="8:9" s="2" customFormat="1" x14ac:dyDescent="0.2">
      <c r="H132" s="318"/>
      <c r="I132" s="318"/>
    </row>
    <row r="133" spans="8:9" s="2" customFormat="1" x14ac:dyDescent="0.2">
      <c r="H133" s="318"/>
      <c r="I133" s="318"/>
    </row>
    <row r="134" spans="8:9" s="2" customFormat="1" x14ac:dyDescent="0.2">
      <c r="H134" s="318"/>
      <c r="I134" s="318"/>
    </row>
    <row r="135" spans="8:9" s="2" customFormat="1" x14ac:dyDescent="0.2">
      <c r="H135" s="318"/>
      <c r="I135" s="318"/>
    </row>
    <row r="136" spans="8:9" s="2" customFormat="1" x14ac:dyDescent="0.2">
      <c r="H136" s="318"/>
      <c r="I136" s="318"/>
    </row>
    <row r="137" spans="8:9" s="2" customFormat="1" x14ac:dyDescent="0.2">
      <c r="H137" s="318"/>
      <c r="I137" s="318"/>
    </row>
    <row r="138" spans="8:9" s="2" customFormat="1" x14ac:dyDescent="0.2">
      <c r="H138" s="318"/>
      <c r="I138" s="318"/>
    </row>
    <row r="139" spans="8:9" s="2" customFormat="1" x14ac:dyDescent="0.2">
      <c r="H139" s="318"/>
      <c r="I139" s="318"/>
    </row>
    <row r="140" spans="8:9" s="2" customFormat="1" x14ac:dyDescent="0.2">
      <c r="H140" s="318"/>
      <c r="I140" s="318"/>
    </row>
    <row r="141" spans="8:9" s="2" customFormat="1" x14ac:dyDescent="0.2">
      <c r="H141" s="318"/>
      <c r="I141" s="318"/>
    </row>
    <row r="142" spans="8:9" s="2" customFormat="1" x14ac:dyDescent="0.2">
      <c r="H142" s="318"/>
      <c r="I142" s="318"/>
    </row>
    <row r="143" spans="8:9" s="2" customFormat="1" x14ac:dyDescent="0.2">
      <c r="H143" s="318"/>
      <c r="I143" s="318"/>
    </row>
    <row r="144" spans="8:9" s="2" customFormat="1" x14ac:dyDescent="0.2">
      <c r="H144" s="318"/>
      <c r="I144" s="318"/>
    </row>
    <row r="145" spans="8:9" s="2" customFormat="1" x14ac:dyDescent="0.2">
      <c r="H145" s="318"/>
      <c r="I145" s="318"/>
    </row>
    <row r="146" spans="8:9" s="2" customFormat="1" x14ac:dyDescent="0.2">
      <c r="H146" s="318"/>
      <c r="I146" s="318"/>
    </row>
    <row r="147" spans="8:9" s="2" customFormat="1" x14ac:dyDescent="0.2">
      <c r="H147" s="318"/>
      <c r="I147" s="318"/>
    </row>
    <row r="148" spans="8:9" s="2" customFormat="1" x14ac:dyDescent="0.2">
      <c r="H148" s="318"/>
      <c r="I148" s="318"/>
    </row>
    <row r="149" spans="8:9" s="2" customFormat="1" x14ac:dyDescent="0.2">
      <c r="H149" s="318"/>
      <c r="I149" s="318"/>
    </row>
    <row r="150" spans="8:9" s="2" customFormat="1" x14ac:dyDescent="0.2">
      <c r="H150" s="318"/>
      <c r="I150" s="318"/>
    </row>
    <row r="151" spans="8:9" s="2" customFormat="1" x14ac:dyDescent="0.2">
      <c r="H151" s="318"/>
      <c r="I151" s="318"/>
    </row>
    <row r="152" spans="8:9" s="2" customFormat="1" x14ac:dyDescent="0.2">
      <c r="H152" s="318"/>
      <c r="I152" s="318"/>
    </row>
    <row r="153" spans="8:9" s="2" customFormat="1" x14ac:dyDescent="0.2">
      <c r="H153" s="318"/>
      <c r="I153" s="318"/>
    </row>
    <row r="154" spans="8:9" s="2" customFormat="1" x14ac:dyDescent="0.2">
      <c r="H154" s="318"/>
      <c r="I154" s="318"/>
    </row>
    <row r="155" spans="8:9" s="2" customFormat="1" x14ac:dyDescent="0.2">
      <c r="H155" s="318"/>
      <c r="I155" s="318"/>
    </row>
    <row r="156" spans="8:9" s="2" customFormat="1" x14ac:dyDescent="0.2">
      <c r="H156" s="318"/>
      <c r="I156" s="318"/>
    </row>
    <row r="157" spans="8:9" s="2" customFormat="1" x14ac:dyDescent="0.2">
      <c r="H157" s="318"/>
      <c r="I157" s="318"/>
    </row>
    <row r="158" spans="8:9" s="2" customFormat="1" x14ac:dyDescent="0.2">
      <c r="H158" s="318"/>
      <c r="I158" s="318"/>
    </row>
    <row r="159" spans="8:9" s="2" customFormat="1" x14ac:dyDescent="0.2">
      <c r="H159" s="318"/>
      <c r="I159" s="318"/>
    </row>
    <row r="160" spans="8:9" s="2" customFormat="1" x14ac:dyDescent="0.2">
      <c r="H160" s="318"/>
      <c r="I160" s="318"/>
    </row>
    <row r="161" spans="8:9" s="2" customFormat="1" x14ac:dyDescent="0.2">
      <c r="H161" s="318"/>
      <c r="I161" s="318"/>
    </row>
    <row r="162" spans="8:9" s="2" customFormat="1" x14ac:dyDescent="0.2">
      <c r="H162" s="318"/>
      <c r="I162" s="318"/>
    </row>
    <row r="163" spans="8:9" s="2" customFormat="1" x14ac:dyDescent="0.2">
      <c r="H163" s="318"/>
      <c r="I163" s="318"/>
    </row>
    <row r="164" spans="8:9" s="2" customFormat="1" x14ac:dyDescent="0.2">
      <c r="H164" s="318"/>
      <c r="I164" s="318"/>
    </row>
    <row r="165" spans="8:9" s="2" customFormat="1" x14ac:dyDescent="0.2">
      <c r="H165" s="318"/>
      <c r="I165" s="318"/>
    </row>
    <row r="166" spans="8:9" s="2" customFormat="1" x14ac:dyDescent="0.2">
      <c r="H166" s="318"/>
      <c r="I166" s="318"/>
    </row>
    <row r="167" spans="8:9" s="2" customFormat="1" x14ac:dyDescent="0.2">
      <c r="H167" s="318"/>
      <c r="I167" s="318"/>
    </row>
    <row r="168" spans="8:9" s="2" customFormat="1" x14ac:dyDescent="0.2">
      <c r="H168" s="318"/>
      <c r="I168" s="318"/>
    </row>
    <row r="169" spans="8:9" s="2" customFormat="1" x14ac:dyDescent="0.2">
      <c r="H169" s="318"/>
      <c r="I169" s="318"/>
    </row>
    <row r="170" spans="8:9" s="2" customFormat="1" x14ac:dyDescent="0.2">
      <c r="H170" s="318"/>
      <c r="I170" s="318"/>
    </row>
    <row r="171" spans="8:9" s="2" customFormat="1" x14ac:dyDescent="0.2">
      <c r="H171" s="318"/>
      <c r="I171" s="318"/>
    </row>
    <row r="172" spans="8:9" s="2" customFormat="1" x14ac:dyDescent="0.2">
      <c r="H172" s="318"/>
      <c r="I172" s="318"/>
    </row>
    <row r="173" spans="8:9" s="2" customFormat="1" x14ac:dyDescent="0.2">
      <c r="H173" s="318"/>
      <c r="I173" s="318"/>
    </row>
    <row r="174" spans="8:9" s="2" customFormat="1" x14ac:dyDescent="0.2">
      <c r="H174" s="318"/>
      <c r="I174" s="318"/>
    </row>
    <row r="175" spans="8:9" s="2" customFormat="1" x14ac:dyDescent="0.2">
      <c r="H175" s="318"/>
      <c r="I175" s="318"/>
    </row>
    <row r="176" spans="8:9" s="2" customFormat="1" x14ac:dyDescent="0.2">
      <c r="H176" s="318"/>
      <c r="I176" s="318"/>
    </row>
    <row r="177" spans="8:9" s="2" customFormat="1" x14ac:dyDescent="0.2">
      <c r="H177" s="318"/>
      <c r="I177" s="318"/>
    </row>
    <row r="178" spans="8:9" s="2" customFormat="1" x14ac:dyDescent="0.2">
      <c r="H178" s="318"/>
      <c r="I178" s="318"/>
    </row>
    <row r="179" spans="8:9" s="2" customFormat="1" x14ac:dyDescent="0.2">
      <c r="H179" s="318"/>
      <c r="I179" s="318"/>
    </row>
    <row r="180" spans="8:9" s="2" customFormat="1" x14ac:dyDescent="0.2">
      <c r="H180" s="318"/>
      <c r="I180" s="318"/>
    </row>
    <row r="181" spans="8:9" s="2" customFormat="1" x14ac:dyDescent="0.2">
      <c r="H181" s="318"/>
      <c r="I181" s="318"/>
    </row>
    <row r="182" spans="8:9" s="2" customFormat="1" x14ac:dyDescent="0.2">
      <c r="H182" s="318"/>
      <c r="I182" s="318"/>
    </row>
    <row r="183" spans="8:9" s="2" customFormat="1" x14ac:dyDescent="0.2">
      <c r="H183" s="318"/>
      <c r="I183" s="318"/>
    </row>
    <row r="184" spans="8:9" s="2" customFormat="1" x14ac:dyDescent="0.2">
      <c r="H184" s="318"/>
      <c r="I184" s="318"/>
    </row>
    <row r="185" spans="8:9" s="2" customFormat="1" x14ac:dyDescent="0.2">
      <c r="H185" s="318"/>
      <c r="I185" s="318"/>
    </row>
    <row r="186" spans="8:9" s="2" customFormat="1" x14ac:dyDescent="0.2">
      <c r="H186" s="318"/>
      <c r="I186" s="318"/>
    </row>
    <row r="187" spans="8:9" s="2" customFormat="1" x14ac:dyDescent="0.2">
      <c r="H187" s="318"/>
      <c r="I187" s="318"/>
    </row>
    <row r="188" spans="8:9" s="2" customFormat="1" x14ac:dyDescent="0.2">
      <c r="H188" s="318"/>
      <c r="I188" s="318"/>
    </row>
    <row r="189" spans="8:9" s="2" customFormat="1" x14ac:dyDescent="0.2">
      <c r="H189" s="318"/>
      <c r="I189" s="318"/>
    </row>
    <row r="190" spans="8:9" s="2" customFormat="1" x14ac:dyDescent="0.2">
      <c r="H190" s="318"/>
      <c r="I190" s="318"/>
    </row>
    <row r="191" spans="8:9" s="2" customFormat="1" x14ac:dyDescent="0.2">
      <c r="H191" s="318"/>
      <c r="I191" s="318"/>
    </row>
    <row r="192" spans="8:9" s="2" customFormat="1" x14ac:dyDescent="0.2">
      <c r="H192" s="318"/>
      <c r="I192" s="318"/>
    </row>
    <row r="193" spans="8:9" s="2" customFormat="1" x14ac:dyDescent="0.2">
      <c r="H193" s="318"/>
      <c r="I193" s="318"/>
    </row>
    <row r="194" spans="8:9" s="2" customFormat="1" x14ac:dyDescent="0.2">
      <c r="H194" s="318"/>
      <c r="I194" s="318"/>
    </row>
    <row r="195" spans="8:9" s="2" customFormat="1" x14ac:dyDescent="0.2">
      <c r="H195" s="318"/>
      <c r="I195" s="318"/>
    </row>
    <row r="196" spans="8:9" s="2" customFormat="1" x14ac:dyDescent="0.2">
      <c r="H196" s="318"/>
      <c r="I196" s="318"/>
    </row>
    <row r="197" spans="8:9" s="2" customFormat="1" x14ac:dyDescent="0.2">
      <c r="H197" s="318"/>
      <c r="I197" s="318"/>
    </row>
    <row r="198" spans="8:9" s="2" customFormat="1" x14ac:dyDescent="0.2">
      <c r="H198" s="318"/>
      <c r="I198" s="318"/>
    </row>
    <row r="199" spans="8:9" s="2" customFormat="1" x14ac:dyDescent="0.2">
      <c r="H199" s="318"/>
      <c r="I199" s="318"/>
    </row>
    <row r="200" spans="8:9" s="2" customFormat="1" x14ac:dyDescent="0.2">
      <c r="H200" s="318"/>
      <c r="I200" s="318"/>
    </row>
    <row r="201" spans="8:9" s="2" customFormat="1" x14ac:dyDescent="0.2">
      <c r="H201" s="318"/>
      <c r="I201" s="318"/>
    </row>
    <row r="202" spans="8:9" s="2" customFormat="1" x14ac:dyDescent="0.2">
      <c r="H202" s="318"/>
      <c r="I202" s="318"/>
    </row>
    <row r="203" spans="8:9" s="2" customFormat="1" x14ac:dyDescent="0.2">
      <c r="H203" s="318"/>
      <c r="I203" s="318"/>
    </row>
    <row r="204" spans="8:9" s="2" customFormat="1" x14ac:dyDescent="0.2">
      <c r="H204" s="318"/>
      <c r="I204" s="318"/>
    </row>
    <row r="205" spans="8:9" s="2" customFormat="1" x14ac:dyDescent="0.2">
      <c r="H205" s="318"/>
      <c r="I205" s="318"/>
    </row>
    <row r="206" spans="8:9" s="2" customFormat="1" x14ac:dyDescent="0.2">
      <c r="H206" s="318"/>
      <c r="I206" s="318"/>
    </row>
    <row r="207" spans="8:9" s="2" customFormat="1" x14ac:dyDescent="0.2">
      <c r="H207" s="318"/>
      <c r="I207" s="318"/>
    </row>
    <row r="208" spans="8:9" s="2" customFormat="1" x14ac:dyDescent="0.2">
      <c r="H208" s="318"/>
      <c r="I208" s="318"/>
    </row>
    <row r="209" spans="8:9" s="2" customFormat="1" x14ac:dyDescent="0.2">
      <c r="H209" s="318"/>
      <c r="I209" s="318"/>
    </row>
    <row r="210" spans="8:9" s="2" customFormat="1" x14ac:dyDescent="0.2">
      <c r="H210" s="318"/>
      <c r="I210" s="318"/>
    </row>
    <row r="211" spans="8:9" s="2" customFormat="1" x14ac:dyDescent="0.2">
      <c r="H211" s="318"/>
      <c r="I211" s="318"/>
    </row>
    <row r="212" spans="8:9" s="2" customFormat="1" x14ac:dyDescent="0.2">
      <c r="H212" s="318"/>
      <c r="I212" s="318"/>
    </row>
    <row r="213" spans="8:9" s="2" customFormat="1" x14ac:dyDescent="0.2">
      <c r="H213" s="318"/>
      <c r="I213" s="318"/>
    </row>
    <row r="214" spans="8:9" s="2" customFormat="1" x14ac:dyDescent="0.2">
      <c r="H214" s="318"/>
      <c r="I214" s="318"/>
    </row>
    <row r="215" spans="8:9" s="2" customFormat="1" x14ac:dyDescent="0.2">
      <c r="H215" s="318"/>
      <c r="I215" s="318"/>
    </row>
    <row r="216" spans="8:9" s="2" customFormat="1" x14ac:dyDescent="0.2">
      <c r="H216" s="318"/>
      <c r="I216" s="318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AK70"/>
  <sheetViews>
    <sheetView topLeftCell="A26" workbookViewId="0">
      <selection activeCell="F49" sqref="F49"/>
    </sheetView>
  </sheetViews>
  <sheetFormatPr baseColWidth="10" defaultRowHeight="16" x14ac:dyDescent="0.2"/>
  <cols>
    <col min="1" max="1" width="19.83203125" customWidth="1"/>
    <col min="2" max="2" width="15.5" customWidth="1"/>
    <col min="3" max="3" width="11.83203125" bestFit="1" customWidth="1"/>
    <col min="4" max="5" width="13.5" customWidth="1"/>
    <col min="6" max="6" width="19.1640625" customWidth="1"/>
    <col min="7" max="7" width="14.5" customWidth="1"/>
    <col min="8" max="8" width="15.5" customWidth="1"/>
    <col min="9" max="9" width="13.83203125" customWidth="1"/>
    <col min="10" max="10" width="15.1640625" customWidth="1"/>
    <col min="11" max="37" width="10.83203125" style="2"/>
  </cols>
  <sheetData>
    <row r="1" spans="1:11" s="2" customFormat="1" x14ac:dyDescent="0.2">
      <c r="A1" s="12" t="s">
        <v>45</v>
      </c>
      <c r="B1" s="12" t="s">
        <v>46</v>
      </c>
      <c r="C1" s="23"/>
      <c r="D1" s="12">
        <v>2024</v>
      </c>
      <c r="E1" s="12"/>
      <c r="F1" s="12"/>
      <c r="G1" s="12"/>
      <c r="H1" s="13"/>
      <c r="I1" s="13"/>
      <c r="J1" s="13"/>
      <c r="K1" s="11"/>
    </row>
    <row r="2" spans="1:11" ht="17" thickBot="1" x14ac:dyDescent="0.25">
      <c r="A2" s="11"/>
      <c r="B2" s="11"/>
      <c r="C2" s="14"/>
      <c r="D2" s="11"/>
      <c r="E2" s="11"/>
      <c r="F2" s="11"/>
      <c r="G2" s="11"/>
      <c r="H2" s="15"/>
      <c r="I2" s="15"/>
      <c r="J2" s="15"/>
      <c r="K2" s="11"/>
    </row>
    <row r="3" spans="1:11" x14ac:dyDescent="0.2">
      <c r="A3" s="45" t="s">
        <v>47</v>
      </c>
      <c r="B3" s="16"/>
      <c r="C3" s="17"/>
      <c r="D3" s="18"/>
      <c r="E3" s="18"/>
      <c r="F3" s="18"/>
      <c r="G3" s="18"/>
      <c r="H3" s="19"/>
      <c r="I3" s="19"/>
      <c r="J3" s="20"/>
      <c r="K3" s="11"/>
    </row>
    <row r="4" spans="1:11" ht="17" x14ac:dyDescent="0.2">
      <c r="A4" s="49" t="s">
        <v>48</v>
      </c>
      <c r="B4" s="49"/>
      <c r="C4" s="46" t="s">
        <v>49</v>
      </c>
      <c r="D4" s="47" t="s">
        <v>50</v>
      </c>
      <c r="E4" s="47" t="s">
        <v>51</v>
      </c>
      <c r="F4" s="47" t="s">
        <v>52</v>
      </c>
      <c r="G4" s="47" t="s">
        <v>53</v>
      </c>
      <c r="H4" s="48" t="s">
        <v>54</v>
      </c>
      <c r="I4" s="48" t="s">
        <v>55</v>
      </c>
      <c r="J4" s="48" t="s">
        <v>56</v>
      </c>
      <c r="K4" s="11"/>
    </row>
    <row r="5" spans="1:11" x14ac:dyDescent="0.2">
      <c r="A5" s="35" t="s">
        <v>23</v>
      </c>
      <c r="B5" s="35"/>
      <c r="C5" s="50">
        <v>1</v>
      </c>
      <c r="D5" s="36">
        <v>45293</v>
      </c>
      <c r="E5" s="35" t="s">
        <v>37</v>
      </c>
      <c r="F5" s="35" t="s">
        <v>58</v>
      </c>
      <c r="G5" s="35"/>
      <c r="H5" s="254">
        <f>J5/1.19</f>
        <v>18949579.831932776</v>
      </c>
      <c r="I5" s="37">
        <f>H5*19%</f>
        <v>3600420.1680672276</v>
      </c>
      <c r="J5" s="217">
        <v>22550000</v>
      </c>
      <c r="K5" s="11"/>
    </row>
    <row r="6" spans="1:11" x14ac:dyDescent="0.2">
      <c r="A6" s="35" t="s">
        <v>23</v>
      </c>
      <c r="B6" s="35"/>
      <c r="C6" s="50">
        <v>2</v>
      </c>
      <c r="D6" s="36">
        <v>45304</v>
      </c>
      <c r="E6" s="35" t="s">
        <v>37</v>
      </c>
      <c r="F6" s="35" t="s">
        <v>58</v>
      </c>
      <c r="G6" s="35">
        <v>0</v>
      </c>
      <c r="H6" s="254">
        <f t="shared" ref="H6:H9" si="0">J6/1.19</f>
        <v>5462184.8739495799</v>
      </c>
      <c r="I6" s="37">
        <f t="shared" ref="I6:I9" si="1">H6*19%</f>
        <v>1037815.1260504202</v>
      </c>
      <c r="J6" s="217">
        <v>6500000</v>
      </c>
      <c r="K6" s="11"/>
    </row>
    <row r="7" spans="1:11" x14ac:dyDescent="0.2">
      <c r="A7" s="35" t="s">
        <v>23</v>
      </c>
      <c r="B7" s="35"/>
      <c r="C7" s="50">
        <v>3</v>
      </c>
      <c r="D7" s="36">
        <v>45324</v>
      </c>
      <c r="E7" s="35" t="s">
        <v>37</v>
      </c>
      <c r="F7" s="35" t="s">
        <v>58</v>
      </c>
      <c r="G7" s="35">
        <v>0</v>
      </c>
      <c r="H7" s="254">
        <f t="shared" si="0"/>
        <v>5462184.8739495799</v>
      </c>
      <c r="I7" s="37">
        <f t="shared" si="1"/>
        <v>1037815.1260504202</v>
      </c>
      <c r="J7" s="217">
        <v>6500000</v>
      </c>
      <c r="K7" s="11"/>
    </row>
    <row r="8" spans="1:11" x14ac:dyDescent="0.2">
      <c r="A8" s="35" t="s">
        <v>23</v>
      </c>
      <c r="B8" s="35"/>
      <c r="C8" s="50">
        <f t="shared" ref="C8:C9" si="2">C7+1</f>
        <v>4</v>
      </c>
      <c r="D8" s="36">
        <v>45345</v>
      </c>
      <c r="E8" s="35" t="s">
        <v>37</v>
      </c>
      <c r="F8" s="35" t="s">
        <v>58</v>
      </c>
      <c r="G8" s="35">
        <v>0</v>
      </c>
      <c r="H8" s="254">
        <f t="shared" si="0"/>
        <v>689075.63025210088</v>
      </c>
      <c r="I8" s="37">
        <f t="shared" si="1"/>
        <v>130924.36974789917</v>
      </c>
      <c r="J8" s="217">
        <v>820000</v>
      </c>
      <c r="K8" s="11"/>
    </row>
    <row r="9" spans="1:11" x14ac:dyDescent="0.2">
      <c r="A9" s="35" t="s">
        <v>23</v>
      </c>
      <c r="B9" s="35"/>
      <c r="C9" s="50">
        <f t="shared" si="2"/>
        <v>5</v>
      </c>
      <c r="D9" s="36">
        <v>45374</v>
      </c>
      <c r="E9" s="35" t="s">
        <v>37</v>
      </c>
      <c r="F9" s="35" t="s">
        <v>58</v>
      </c>
      <c r="G9" s="35">
        <v>0</v>
      </c>
      <c r="H9" s="254">
        <f t="shared" si="0"/>
        <v>1302521.0084033613</v>
      </c>
      <c r="I9" s="37">
        <f t="shared" si="1"/>
        <v>247478.99159663866</v>
      </c>
      <c r="J9" s="217">
        <v>1550000</v>
      </c>
      <c r="K9" s="11"/>
    </row>
    <row r="10" spans="1:11" x14ac:dyDescent="0.2">
      <c r="A10" s="35"/>
      <c r="B10" s="35"/>
      <c r="C10" s="50"/>
      <c r="D10" s="35"/>
      <c r="E10" s="35"/>
      <c r="F10" s="35"/>
      <c r="G10" s="35"/>
      <c r="H10" s="37"/>
      <c r="I10" s="37"/>
      <c r="J10" s="37"/>
      <c r="K10" s="11"/>
    </row>
    <row r="11" spans="1:11" ht="17" thickBot="1" x14ac:dyDescent="0.25">
      <c r="A11" s="249"/>
      <c r="B11" s="250"/>
      <c r="C11" s="251"/>
      <c r="D11" s="250"/>
      <c r="E11" s="250"/>
      <c r="F11" s="250" t="s">
        <v>57</v>
      </c>
      <c r="G11" s="252">
        <f>SUM(G5:G10)</f>
        <v>0</v>
      </c>
      <c r="H11" s="252">
        <f>SUM(H5:H10)</f>
        <v>31865546.218487397</v>
      </c>
      <c r="I11" s="252">
        <f>SUM(I5:I10)</f>
        <v>6054453.781512606</v>
      </c>
      <c r="J11" s="253">
        <f>SUM(J5:J10)</f>
        <v>37920000</v>
      </c>
      <c r="K11" s="11"/>
    </row>
    <row r="12" spans="1:11" s="2" customForma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s="2" customForma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s="2" customForma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s="2" customForma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s="2" customFormat="1" ht="17" thickBot="1" x14ac:dyDescent="0.25">
      <c r="A16" s="12" t="s">
        <v>59</v>
      </c>
      <c r="B16" s="22"/>
      <c r="C16" s="23"/>
      <c r="D16" s="12"/>
      <c r="E16" s="12"/>
      <c r="F16" s="12"/>
      <c r="G16" s="12"/>
      <c r="H16" s="13"/>
      <c r="I16" s="13"/>
      <c r="J16" s="13"/>
      <c r="K16" s="11"/>
    </row>
    <row r="17" spans="1:11" ht="35" thickBot="1" x14ac:dyDescent="0.25">
      <c r="A17" s="24" t="s">
        <v>48</v>
      </c>
      <c r="B17" s="25" t="s">
        <v>60</v>
      </c>
      <c r="C17" s="26" t="s">
        <v>49</v>
      </c>
      <c r="D17" s="27" t="s">
        <v>50</v>
      </c>
      <c r="E17" s="27" t="s">
        <v>51</v>
      </c>
      <c r="F17" s="27" t="s">
        <v>52</v>
      </c>
      <c r="G17" s="27" t="s">
        <v>53</v>
      </c>
      <c r="H17" s="28" t="s">
        <v>54</v>
      </c>
      <c r="I17" s="28" t="s">
        <v>55</v>
      </c>
      <c r="J17" s="29" t="s">
        <v>56</v>
      </c>
      <c r="K17" s="11"/>
    </row>
    <row r="18" spans="1:11" s="371" customFormat="1" x14ac:dyDescent="0.2">
      <c r="A18" s="365" t="s">
        <v>23</v>
      </c>
      <c r="B18" s="366" t="s">
        <v>24</v>
      </c>
      <c r="C18" s="366">
        <v>3450</v>
      </c>
      <c r="D18" s="367">
        <v>45294</v>
      </c>
      <c r="E18" s="367" t="s">
        <v>35</v>
      </c>
      <c r="F18" s="366" t="s">
        <v>61</v>
      </c>
      <c r="G18" s="366">
        <v>0</v>
      </c>
      <c r="H18" s="368">
        <f>J18/1.19</f>
        <v>1512605.0420168068</v>
      </c>
      <c r="I18" s="368">
        <f>H18*19%</f>
        <v>287394.95798319328</v>
      </c>
      <c r="J18" s="369">
        <v>1800000</v>
      </c>
      <c r="K18" s="370"/>
    </row>
    <row r="19" spans="1:11" x14ac:dyDescent="0.2">
      <c r="A19" s="34" t="s">
        <v>23</v>
      </c>
      <c r="B19" s="35" t="s">
        <v>25</v>
      </c>
      <c r="C19" s="35">
        <v>250</v>
      </c>
      <c r="D19" s="36">
        <v>45296</v>
      </c>
      <c r="E19" s="35" t="s">
        <v>39</v>
      </c>
      <c r="F19" s="35" t="s">
        <v>62</v>
      </c>
      <c r="G19" s="35">
        <v>0</v>
      </c>
      <c r="H19" s="37">
        <f t="shared" ref="H19:H24" si="3">J19/1.19</f>
        <v>2394957.9831932774</v>
      </c>
      <c r="I19" s="37">
        <f t="shared" ref="I19:I24" si="4">H19*19%</f>
        <v>455042.01680672274</v>
      </c>
      <c r="J19" s="38">
        <v>2850000</v>
      </c>
      <c r="K19" s="11"/>
    </row>
    <row r="20" spans="1:11" x14ac:dyDescent="0.2">
      <c r="A20" s="34" t="s">
        <v>23</v>
      </c>
      <c r="B20" s="35" t="s">
        <v>26</v>
      </c>
      <c r="C20" s="35">
        <v>16676899</v>
      </c>
      <c r="D20" s="36">
        <v>45298</v>
      </c>
      <c r="E20" s="35" t="s">
        <v>38</v>
      </c>
      <c r="F20" s="35" t="s">
        <v>63</v>
      </c>
      <c r="G20" s="35">
        <v>0</v>
      </c>
      <c r="H20" s="37">
        <f t="shared" si="3"/>
        <v>689075.63025210088</v>
      </c>
      <c r="I20" s="37">
        <f t="shared" si="4"/>
        <v>130924.36974789917</v>
      </c>
      <c r="J20" s="38">
        <v>820000</v>
      </c>
      <c r="K20" s="11"/>
    </row>
    <row r="21" spans="1:11" x14ac:dyDescent="0.2">
      <c r="A21" s="34" t="s">
        <v>23</v>
      </c>
      <c r="B21" s="35" t="s">
        <v>25</v>
      </c>
      <c r="C21" s="35">
        <v>456767</v>
      </c>
      <c r="D21" s="36">
        <v>45310</v>
      </c>
      <c r="E21" s="35" t="s">
        <v>41</v>
      </c>
      <c r="F21" s="35" t="s">
        <v>62</v>
      </c>
      <c r="G21" s="35">
        <v>0</v>
      </c>
      <c r="H21" s="37">
        <f t="shared" si="3"/>
        <v>378722.68907563027</v>
      </c>
      <c r="I21" s="37">
        <f t="shared" si="4"/>
        <v>71957.310924369755</v>
      </c>
      <c r="J21" s="38">
        <v>450680</v>
      </c>
      <c r="K21" s="11"/>
    </row>
    <row r="22" spans="1:11" x14ac:dyDescent="0.2">
      <c r="A22" s="34" t="s">
        <v>23</v>
      </c>
      <c r="B22" s="35" t="s">
        <v>25</v>
      </c>
      <c r="C22" s="35">
        <v>789</v>
      </c>
      <c r="D22" s="36">
        <v>45326</v>
      </c>
      <c r="E22" s="35" t="s">
        <v>39</v>
      </c>
      <c r="F22" s="35" t="s">
        <v>62</v>
      </c>
      <c r="G22" s="35">
        <v>0</v>
      </c>
      <c r="H22" s="37">
        <f t="shared" si="3"/>
        <v>1050420.1680672269</v>
      </c>
      <c r="I22" s="37">
        <f t="shared" si="4"/>
        <v>199579.83193277312</v>
      </c>
      <c r="J22" s="38">
        <v>1250000</v>
      </c>
      <c r="K22" s="11"/>
    </row>
    <row r="23" spans="1:11" x14ac:dyDescent="0.2">
      <c r="A23" s="34" t="s">
        <v>23</v>
      </c>
      <c r="B23" s="35" t="s">
        <v>26</v>
      </c>
      <c r="C23" s="35">
        <v>16676900</v>
      </c>
      <c r="D23" s="36">
        <v>45327</v>
      </c>
      <c r="E23" s="35" t="s">
        <v>38</v>
      </c>
      <c r="F23" s="35" t="s">
        <v>63</v>
      </c>
      <c r="G23" s="35">
        <v>0</v>
      </c>
      <c r="H23" s="37">
        <f t="shared" si="3"/>
        <v>462184.87394957984</v>
      </c>
      <c r="I23" s="37">
        <f t="shared" si="4"/>
        <v>87815.126050420164</v>
      </c>
      <c r="J23" s="38">
        <v>550000</v>
      </c>
      <c r="K23" s="11"/>
    </row>
    <row r="24" spans="1:11" ht="17" thickBot="1" x14ac:dyDescent="0.25">
      <c r="A24" s="39" t="s">
        <v>23</v>
      </c>
      <c r="B24" s="40" t="s">
        <v>26</v>
      </c>
      <c r="C24" s="40">
        <v>16676900</v>
      </c>
      <c r="D24" s="41">
        <v>45352</v>
      </c>
      <c r="E24" s="40" t="s">
        <v>38</v>
      </c>
      <c r="F24" s="40" t="s">
        <v>63</v>
      </c>
      <c r="G24" s="40">
        <v>0</v>
      </c>
      <c r="H24" s="42">
        <f t="shared" si="3"/>
        <v>71428.571428571435</v>
      </c>
      <c r="I24" s="42">
        <f t="shared" si="4"/>
        <v>13571.428571428572</v>
      </c>
      <c r="J24" s="43">
        <v>85000</v>
      </c>
      <c r="K24" s="11"/>
    </row>
    <row r="25" spans="1:11" ht="17" thickBot="1" x14ac:dyDescent="0.25">
      <c r="A25" s="44"/>
      <c r="B25" s="27"/>
      <c r="C25" s="26"/>
      <c r="D25" s="27"/>
      <c r="E25" s="27"/>
      <c r="F25" s="27" t="s">
        <v>57</v>
      </c>
      <c r="G25" s="28">
        <f>SUM(G18:G24)</f>
        <v>0</v>
      </c>
      <c r="H25" s="28">
        <f>SUM(H18:H24)</f>
        <v>6559394.9579831939</v>
      </c>
      <c r="I25" s="28">
        <f>SUM(I18:I24)</f>
        <v>1246285.0420168068</v>
      </c>
      <c r="J25" s="29">
        <f>SUM(J18:J24)</f>
        <v>7805680</v>
      </c>
      <c r="K25" s="11"/>
    </row>
    <row r="26" spans="1:11" s="2" customForma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s="2" customForma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2" customFormat="1" x14ac:dyDescent="0.2"/>
    <row r="29" spans="1:11" s="2" customFormat="1" x14ac:dyDescent="0.2"/>
    <row r="30" spans="1:11" s="2" customFormat="1" x14ac:dyDescent="0.2"/>
    <row r="31" spans="1:11" s="2" customFormat="1" ht="17" thickBot="1" x14ac:dyDescent="0.25">
      <c r="A31" s="6" t="s">
        <v>64</v>
      </c>
      <c r="B31" s="8"/>
      <c r="C31" s="9"/>
      <c r="D31" s="6"/>
      <c r="E31" s="6"/>
      <c r="F31" s="6"/>
      <c r="G31" s="6"/>
      <c r="H31" s="7"/>
      <c r="I31" s="7"/>
      <c r="J31" s="7"/>
    </row>
    <row r="32" spans="1:11" s="2" customFormat="1" ht="35" thickBot="1" x14ac:dyDescent="0.25">
      <c r="A32" s="24" t="s">
        <v>48</v>
      </c>
      <c r="B32" s="25" t="s">
        <v>60</v>
      </c>
      <c r="C32" s="26" t="s">
        <v>49</v>
      </c>
      <c r="D32" s="27" t="s">
        <v>50</v>
      </c>
      <c r="E32" s="27" t="s">
        <v>51</v>
      </c>
      <c r="F32" s="27" t="s">
        <v>52</v>
      </c>
      <c r="G32" s="27"/>
      <c r="H32" s="28" t="s">
        <v>65</v>
      </c>
      <c r="I32" s="28" t="s">
        <v>66</v>
      </c>
      <c r="J32" s="29" t="s">
        <v>54</v>
      </c>
    </row>
    <row r="33" spans="1:37" s="2" customFormat="1" x14ac:dyDescent="0.2">
      <c r="A33" s="30" t="s">
        <v>67</v>
      </c>
      <c r="B33" s="31" t="s">
        <v>68</v>
      </c>
      <c r="C33" s="31">
        <v>80</v>
      </c>
      <c r="D33" s="32">
        <v>45318</v>
      </c>
      <c r="E33" s="31" t="s">
        <v>41</v>
      </c>
      <c r="F33" s="31" t="s">
        <v>69</v>
      </c>
      <c r="G33" s="31">
        <v>0</v>
      </c>
      <c r="H33" s="33">
        <v>92754</v>
      </c>
      <c r="I33" s="33">
        <f>H33*0.1375</f>
        <v>12753.675000000001</v>
      </c>
      <c r="J33" s="54">
        <f>H33-I33</f>
        <v>80000.324999999997</v>
      </c>
    </row>
    <row r="34" spans="1:37" s="2" customFormat="1" x14ac:dyDescent="0.2">
      <c r="A34" s="34" t="s">
        <v>67</v>
      </c>
      <c r="B34" s="35" t="s">
        <v>68</v>
      </c>
      <c r="C34" s="35">
        <v>86</v>
      </c>
      <c r="D34" s="36">
        <v>45350</v>
      </c>
      <c r="E34" s="35" t="s">
        <v>41</v>
      </c>
      <c r="F34" s="35" t="s">
        <v>69</v>
      </c>
      <c r="G34" s="35">
        <v>0</v>
      </c>
      <c r="H34" s="37">
        <f>H33</f>
        <v>92754</v>
      </c>
      <c r="I34" s="37">
        <f t="shared" ref="I34:I35" si="5">H34*0.1375</f>
        <v>12753.675000000001</v>
      </c>
      <c r="J34" s="51">
        <f t="shared" ref="J34:J35" si="6">H34-I34</f>
        <v>80000.324999999997</v>
      </c>
    </row>
    <row r="35" spans="1:37" s="2" customFormat="1" x14ac:dyDescent="0.2">
      <c r="A35" s="34" t="s">
        <v>67</v>
      </c>
      <c r="B35" s="35" t="s">
        <v>68</v>
      </c>
      <c r="C35" s="35">
        <v>90</v>
      </c>
      <c r="D35" s="36">
        <v>45379</v>
      </c>
      <c r="E35" s="35" t="s">
        <v>41</v>
      </c>
      <c r="F35" s="35" t="s">
        <v>69</v>
      </c>
      <c r="G35" s="35">
        <v>0</v>
      </c>
      <c r="H35" s="37">
        <f t="shared" ref="H35" si="7">H34</f>
        <v>92754</v>
      </c>
      <c r="I35" s="37">
        <f t="shared" si="5"/>
        <v>12753.675000000001</v>
      </c>
      <c r="J35" s="51">
        <f t="shared" si="6"/>
        <v>80000.324999999997</v>
      </c>
    </row>
    <row r="36" spans="1:37" ht="17" thickBot="1" x14ac:dyDescent="0.25">
      <c r="A36" s="39"/>
      <c r="B36" s="40"/>
      <c r="C36" s="52"/>
      <c r="D36" s="40"/>
      <c r="E36" s="40"/>
      <c r="F36" s="40"/>
      <c r="G36" s="40"/>
      <c r="H36" s="42"/>
      <c r="I36" s="42"/>
      <c r="J36" s="53"/>
    </row>
    <row r="37" spans="1:37" ht="17" thickBot="1" x14ac:dyDescent="0.25">
      <c r="A37" s="44"/>
      <c r="B37" s="27"/>
      <c r="C37" s="26"/>
      <c r="D37" s="27"/>
      <c r="E37" s="27"/>
      <c r="F37" s="27" t="s">
        <v>57</v>
      </c>
      <c r="G37" s="28">
        <f>SUM(G33:G36)</f>
        <v>0</v>
      </c>
      <c r="H37" s="28">
        <f>SUM(H33:H36)</f>
        <v>278262</v>
      </c>
      <c r="I37" s="28">
        <f>SUM(I33:I36)</f>
        <v>38261.025000000001</v>
      </c>
      <c r="J37" s="29">
        <f>SUM(J33:J36)</f>
        <v>240000.97499999998</v>
      </c>
    </row>
    <row r="38" spans="1:37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3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3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37" x14ac:dyDescent="0.2">
      <c r="A41" s="2" t="s">
        <v>77</v>
      </c>
      <c r="B41" s="2"/>
      <c r="C41" s="2"/>
      <c r="D41" s="2"/>
      <c r="E41" s="2"/>
      <c r="F41" s="2"/>
      <c r="G41" s="2"/>
      <c r="H41" s="2"/>
      <c r="I41" s="2"/>
      <c r="J41" s="2"/>
    </row>
    <row r="42" spans="1:37" ht="17" thickBo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37" ht="35" thickBot="1" x14ac:dyDescent="0.25">
      <c r="A43" s="24" t="s">
        <v>48</v>
      </c>
      <c r="B43" s="25" t="s">
        <v>60</v>
      </c>
      <c r="C43" s="27" t="s">
        <v>50</v>
      </c>
      <c r="D43" s="27" t="s">
        <v>51</v>
      </c>
      <c r="E43" s="27" t="s">
        <v>52</v>
      </c>
      <c r="F43" s="27" t="s">
        <v>75</v>
      </c>
      <c r="G43" s="28" t="s">
        <v>76</v>
      </c>
      <c r="H43" s="2"/>
      <c r="I43" s="2"/>
      <c r="J43" s="2"/>
      <c r="AH43"/>
      <c r="AI43"/>
      <c r="AJ43"/>
      <c r="AK43"/>
    </row>
    <row r="44" spans="1:37" ht="19" thickBot="1" x14ac:dyDescent="0.25">
      <c r="A44" s="30" t="s">
        <v>72</v>
      </c>
      <c r="B44" s="31" t="s">
        <v>73</v>
      </c>
      <c r="C44" s="4">
        <v>45321</v>
      </c>
      <c r="D44" s="3" t="s">
        <v>42</v>
      </c>
      <c r="E44" s="31" t="s">
        <v>74</v>
      </c>
      <c r="F44" s="33">
        <v>630000</v>
      </c>
      <c r="G44" s="33">
        <v>150850</v>
      </c>
      <c r="H44" s="2"/>
      <c r="I44" s="2"/>
      <c r="J44" s="2"/>
      <c r="AH44"/>
      <c r="AI44"/>
      <c r="AJ44"/>
      <c r="AK44"/>
    </row>
    <row r="45" spans="1:37" ht="19" thickBot="1" x14ac:dyDescent="0.25">
      <c r="A45" s="34" t="s">
        <v>72</v>
      </c>
      <c r="B45" s="35" t="s">
        <v>73</v>
      </c>
      <c r="C45" s="4">
        <v>45350</v>
      </c>
      <c r="D45" s="3" t="s">
        <v>42</v>
      </c>
      <c r="E45" s="35" t="s">
        <v>74</v>
      </c>
      <c r="F45" s="33">
        <v>630000</v>
      </c>
      <c r="G45" s="37">
        <f>G44</f>
        <v>150850</v>
      </c>
      <c r="H45" s="2"/>
      <c r="I45" s="2"/>
      <c r="J45" s="2"/>
      <c r="AH45"/>
      <c r="AI45"/>
      <c r="AJ45"/>
      <c r="AK45"/>
    </row>
    <row r="46" spans="1:37" ht="19" thickBot="1" x14ac:dyDescent="0.25">
      <c r="A46" s="34" t="s">
        <v>72</v>
      </c>
      <c r="B46" s="35" t="s">
        <v>73</v>
      </c>
      <c r="C46" s="1">
        <v>45379</v>
      </c>
      <c r="D46" s="3" t="s">
        <v>42</v>
      </c>
      <c r="E46" s="35" t="s">
        <v>74</v>
      </c>
      <c r="F46" s="33">
        <v>630000</v>
      </c>
      <c r="G46" s="37">
        <f t="shared" ref="G46" si="8">G45</f>
        <v>150850</v>
      </c>
      <c r="H46" s="2"/>
      <c r="I46" s="2"/>
      <c r="J46" s="2"/>
      <c r="AH46"/>
      <c r="AI46"/>
      <c r="AJ46"/>
      <c r="AK46"/>
    </row>
    <row r="47" spans="1:37" ht="17" thickBot="1" x14ac:dyDescent="0.25">
      <c r="A47" s="39"/>
      <c r="B47" s="40"/>
      <c r="C47" s="52"/>
      <c r="D47" s="40"/>
      <c r="E47" s="40"/>
      <c r="F47" s="40"/>
      <c r="G47" s="40"/>
      <c r="H47" s="2"/>
      <c r="I47" s="2"/>
      <c r="J47" s="2"/>
      <c r="AI47"/>
      <c r="AJ47"/>
      <c r="AK47"/>
    </row>
    <row r="48" spans="1:37" ht="17" thickBot="1" x14ac:dyDescent="0.25">
      <c r="A48" s="44"/>
      <c r="B48" s="27"/>
      <c r="C48" s="26"/>
      <c r="D48" s="27"/>
      <c r="E48" s="27"/>
      <c r="F48" s="373">
        <f>SUM(F44:F47)</f>
        <v>1890000</v>
      </c>
      <c r="G48" s="28">
        <f>SUM(G44:G47)</f>
        <v>452550</v>
      </c>
      <c r="H48" s="2"/>
      <c r="I48" s="2"/>
      <c r="J48" s="2"/>
      <c r="AI48"/>
      <c r="AJ48"/>
      <c r="AK48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33"/>
  <sheetViews>
    <sheetView topLeftCell="E1" zoomScale="120" zoomScaleNormal="120" workbookViewId="0">
      <selection activeCell="I22" sqref="I22"/>
    </sheetView>
  </sheetViews>
  <sheetFormatPr baseColWidth="10" defaultRowHeight="16" x14ac:dyDescent="0.2"/>
  <cols>
    <col min="1" max="1" width="3.6640625" bestFit="1" customWidth="1"/>
    <col min="2" max="2" width="35.5" bestFit="1" customWidth="1"/>
    <col min="3" max="3" width="40.83203125" bestFit="1" customWidth="1"/>
    <col min="4" max="4" width="22.1640625" bestFit="1" customWidth="1"/>
    <col min="5" max="5" width="21.83203125" bestFit="1" customWidth="1"/>
    <col min="7" max="7" width="101.6640625" customWidth="1"/>
    <col min="9" max="9" width="19.83203125" customWidth="1"/>
    <col min="10" max="10" width="6.1640625" style="66" customWidth="1"/>
  </cols>
  <sheetData>
    <row r="1" spans="1:11" ht="32" customHeight="1" thickBot="1" x14ac:dyDescent="0.25">
      <c r="A1" s="427" t="s">
        <v>160</v>
      </c>
      <c r="B1" s="428"/>
      <c r="C1" s="428"/>
      <c r="D1" s="429"/>
      <c r="E1" s="2"/>
      <c r="F1" s="2"/>
      <c r="G1" s="439" t="s">
        <v>124</v>
      </c>
      <c r="H1" s="440"/>
      <c r="I1" s="440"/>
      <c r="J1" s="441"/>
      <c r="K1" s="2"/>
    </row>
    <row r="2" spans="1:11" ht="32" customHeight="1" thickBot="1" x14ac:dyDescent="0.25">
      <c r="A2" s="430" t="s">
        <v>161</v>
      </c>
      <c r="B2" s="431"/>
      <c r="C2" s="431"/>
      <c r="D2" s="432"/>
      <c r="E2" s="2"/>
      <c r="F2" s="2"/>
      <c r="G2" s="96"/>
      <c r="H2" s="96"/>
      <c r="I2" s="96"/>
      <c r="J2" s="97"/>
      <c r="K2" s="2"/>
    </row>
    <row r="3" spans="1:11" ht="16" customHeight="1" thickTop="1" x14ac:dyDescent="0.2">
      <c r="A3" s="433" t="s">
        <v>179</v>
      </c>
      <c r="B3" s="434"/>
      <c r="C3" s="434"/>
      <c r="D3" s="435"/>
      <c r="E3" s="2"/>
      <c r="F3" s="2"/>
      <c r="G3" s="442" t="s">
        <v>180</v>
      </c>
      <c r="H3" s="443"/>
      <c r="I3" s="443"/>
      <c r="J3" s="444"/>
      <c r="K3" s="2"/>
    </row>
    <row r="4" spans="1:11" ht="17" thickBot="1" x14ac:dyDescent="0.25">
      <c r="A4" s="436" t="s">
        <v>162</v>
      </c>
      <c r="B4" s="437"/>
      <c r="C4" s="437"/>
      <c r="D4" s="438"/>
      <c r="E4" s="2"/>
      <c r="F4" s="2"/>
      <c r="G4" s="445"/>
      <c r="H4" s="446"/>
      <c r="I4" s="446"/>
      <c r="J4" s="447"/>
      <c r="K4" s="2"/>
    </row>
    <row r="5" spans="1:11" ht="21" thickTop="1" x14ac:dyDescent="0.2">
      <c r="A5" s="98"/>
      <c r="B5" s="99"/>
      <c r="C5" s="99"/>
      <c r="D5" s="57"/>
      <c r="E5" s="2"/>
      <c r="F5" s="2"/>
      <c r="G5" s="67" t="s">
        <v>181</v>
      </c>
      <c r="H5" s="68">
        <v>1580</v>
      </c>
      <c r="I5" s="69">
        <f>D7</f>
        <v>1060500</v>
      </c>
      <c r="J5" s="70" t="s">
        <v>128</v>
      </c>
      <c r="K5" s="2"/>
    </row>
    <row r="6" spans="1:11" ht="20" x14ac:dyDescent="0.2">
      <c r="A6" s="98"/>
      <c r="B6" s="60"/>
      <c r="C6" s="60"/>
      <c r="D6" s="57"/>
      <c r="E6" s="2"/>
      <c r="F6" s="2"/>
      <c r="G6" s="71" t="s">
        <v>182</v>
      </c>
      <c r="H6" s="72">
        <v>1582</v>
      </c>
      <c r="I6" s="73"/>
      <c r="J6" s="74" t="s">
        <v>142</v>
      </c>
      <c r="K6" s="2"/>
    </row>
    <row r="7" spans="1:11" ht="20" x14ac:dyDescent="0.2">
      <c r="A7" s="98" t="s">
        <v>111</v>
      </c>
      <c r="B7" s="56" t="s">
        <v>163</v>
      </c>
      <c r="C7" s="56" t="s">
        <v>164</v>
      </c>
      <c r="D7" s="57">
        <v>1060500</v>
      </c>
      <c r="E7" s="2"/>
      <c r="F7" s="2"/>
      <c r="G7" s="75" t="s">
        <v>183</v>
      </c>
      <c r="H7" s="72">
        <v>1573</v>
      </c>
      <c r="I7" s="73"/>
      <c r="J7" s="76" t="s">
        <v>128</v>
      </c>
      <c r="K7" s="2"/>
    </row>
    <row r="8" spans="1:11" ht="20" x14ac:dyDescent="0.2">
      <c r="A8" s="98" t="s">
        <v>142</v>
      </c>
      <c r="B8" s="56" t="s">
        <v>165</v>
      </c>
      <c r="C8" s="56" t="s">
        <v>164</v>
      </c>
      <c r="D8" s="57"/>
      <c r="E8" s="2"/>
      <c r="F8" s="2"/>
      <c r="G8" s="77" t="s">
        <v>184</v>
      </c>
      <c r="H8" s="78">
        <v>1574</v>
      </c>
      <c r="I8" s="73"/>
      <c r="J8" s="79" t="s">
        <v>128</v>
      </c>
      <c r="K8" s="2"/>
    </row>
    <row r="9" spans="1:11" ht="20" x14ac:dyDescent="0.2">
      <c r="A9" s="98" t="s">
        <v>111</v>
      </c>
      <c r="B9" s="60" t="s">
        <v>166</v>
      </c>
      <c r="C9" s="60"/>
      <c r="D9" s="58"/>
      <c r="E9" s="2" t="s">
        <v>394</v>
      </c>
      <c r="F9" s="2"/>
      <c r="G9" s="77" t="s">
        <v>185</v>
      </c>
      <c r="H9" s="78">
        <v>1575</v>
      </c>
      <c r="I9" s="73"/>
      <c r="J9" s="80" t="s">
        <v>142</v>
      </c>
      <c r="K9" s="2"/>
    </row>
    <row r="10" spans="1:11" ht="20" x14ac:dyDescent="0.2">
      <c r="A10" s="98" t="s">
        <v>111</v>
      </c>
      <c r="B10" s="60" t="s">
        <v>167</v>
      </c>
      <c r="C10" s="60"/>
      <c r="D10" s="58"/>
      <c r="E10" s="2"/>
      <c r="F10" s="2"/>
      <c r="G10" s="77" t="s">
        <v>186</v>
      </c>
      <c r="H10" s="78">
        <v>1712</v>
      </c>
      <c r="I10" s="73">
        <f>D14</f>
        <v>22721277.260504201</v>
      </c>
      <c r="J10" s="79" t="s">
        <v>128</v>
      </c>
      <c r="K10" s="2"/>
    </row>
    <row r="11" spans="1:11" ht="20" x14ac:dyDescent="0.2">
      <c r="A11" s="98" t="s">
        <v>142</v>
      </c>
      <c r="B11" s="60" t="s">
        <v>168</v>
      </c>
      <c r="C11" s="60"/>
      <c r="D11" s="58"/>
      <c r="E11" s="2"/>
      <c r="F11" s="2"/>
      <c r="G11" s="77" t="s">
        <v>187</v>
      </c>
      <c r="H11" s="78">
        <v>1713</v>
      </c>
      <c r="I11" s="73"/>
      <c r="J11" s="80" t="s">
        <v>142</v>
      </c>
      <c r="K11" s="2"/>
    </row>
    <row r="12" spans="1:11" ht="20" x14ac:dyDescent="0.2">
      <c r="A12" s="98"/>
      <c r="B12" s="60"/>
      <c r="C12" s="60"/>
      <c r="D12" s="58"/>
      <c r="E12" s="2"/>
      <c r="F12" s="2"/>
      <c r="G12" s="81" t="s">
        <v>156</v>
      </c>
      <c r="H12" s="78">
        <v>1714</v>
      </c>
      <c r="I12" s="73"/>
      <c r="J12" s="79" t="s">
        <v>128</v>
      </c>
      <c r="K12" s="2"/>
    </row>
    <row r="13" spans="1:11" ht="20" x14ac:dyDescent="0.2">
      <c r="A13" s="98"/>
      <c r="B13" s="61" t="s">
        <v>169</v>
      </c>
      <c r="C13" s="60"/>
      <c r="D13" s="58"/>
      <c r="E13" s="2"/>
      <c r="F13" s="2"/>
      <c r="G13" s="77" t="s">
        <v>188</v>
      </c>
      <c r="H13" s="78">
        <v>1576</v>
      </c>
      <c r="I13" s="73">
        <f>I10</f>
        <v>22721277.260504201</v>
      </c>
      <c r="J13" s="80" t="s">
        <v>142</v>
      </c>
      <c r="K13" s="2"/>
    </row>
    <row r="14" spans="1:11" ht="20" x14ac:dyDescent="0.2">
      <c r="A14" s="98" t="s">
        <v>111</v>
      </c>
      <c r="B14" s="60" t="s">
        <v>170</v>
      </c>
      <c r="C14" s="60"/>
      <c r="D14" s="58">
        <f>'BASE IMPONIBLE'!E64</f>
        <v>22721277.260504201</v>
      </c>
      <c r="E14" s="2"/>
      <c r="F14" s="2"/>
      <c r="G14" s="77" t="s">
        <v>137</v>
      </c>
      <c r="H14" s="78">
        <v>1715</v>
      </c>
      <c r="I14" s="73"/>
      <c r="J14" s="80" t="s">
        <v>142</v>
      </c>
      <c r="K14" s="2"/>
    </row>
    <row r="15" spans="1:11" ht="20" x14ac:dyDescent="0.2">
      <c r="A15" s="98" t="s">
        <v>111</v>
      </c>
      <c r="B15" s="60" t="s">
        <v>171</v>
      </c>
      <c r="C15" s="60"/>
      <c r="D15" s="58"/>
      <c r="E15" s="2"/>
      <c r="F15" s="2"/>
      <c r="G15" s="81" t="s">
        <v>189</v>
      </c>
      <c r="H15" s="78">
        <v>1577</v>
      </c>
      <c r="I15" s="73">
        <f>'[1]CPTs.'!I19</f>
        <v>0</v>
      </c>
      <c r="J15" s="80" t="s">
        <v>142</v>
      </c>
      <c r="K15" s="2"/>
    </row>
    <row r="16" spans="1:11" ht="20" x14ac:dyDescent="0.2">
      <c r="A16" s="98" t="s">
        <v>111</v>
      </c>
      <c r="B16" s="60" t="s">
        <v>172</v>
      </c>
      <c r="C16" s="60"/>
      <c r="D16" s="58"/>
      <c r="E16" s="2"/>
      <c r="F16" s="2"/>
      <c r="G16" s="75" t="s">
        <v>138</v>
      </c>
      <c r="H16" s="72">
        <v>1716</v>
      </c>
      <c r="I16" s="73"/>
      <c r="J16" s="74" t="s">
        <v>142</v>
      </c>
      <c r="K16" s="2"/>
    </row>
    <row r="17" spans="1:11" ht="20" x14ac:dyDescent="0.2">
      <c r="A17" s="98"/>
      <c r="B17" s="60"/>
      <c r="C17" s="60"/>
      <c r="D17" s="58"/>
      <c r="E17" s="2"/>
      <c r="F17" s="2"/>
      <c r="G17" s="77" t="s">
        <v>190</v>
      </c>
      <c r="H17" s="78">
        <v>1578</v>
      </c>
      <c r="I17" s="73"/>
      <c r="J17" s="80" t="s">
        <v>142</v>
      </c>
      <c r="K17" s="2"/>
    </row>
    <row r="18" spans="1:11" ht="20" x14ac:dyDescent="0.2">
      <c r="A18" s="98"/>
      <c r="B18" s="61" t="s">
        <v>173</v>
      </c>
      <c r="C18" s="60"/>
      <c r="D18" s="58"/>
      <c r="E18" s="2"/>
      <c r="F18" s="2"/>
      <c r="G18" s="77" t="s">
        <v>191</v>
      </c>
      <c r="H18" s="78">
        <v>1579</v>
      </c>
      <c r="I18" s="73"/>
      <c r="J18" s="80" t="s">
        <v>142</v>
      </c>
      <c r="K18" s="2"/>
    </row>
    <row r="19" spans="1:11" ht="20" x14ac:dyDescent="0.2">
      <c r="A19" s="98" t="s">
        <v>142</v>
      </c>
      <c r="B19" s="60" t="s">
        <v>174</v>
      </c>
      <c r="C19" s="62" t="s">
        <v>104</v>
      </c>
      <c r="D19" s="58">
        <v>0</v>
      </c>
      <c r="E19" s="2"/>
      <c r="F19" s="2"/>
      <c r="G19" s="81" t="s">
        <v>192</v>
      </c>
      <c r="H19" s="78">
        <v>1584</v>
      </c>
      <c r="I19" s="73"/>
      <c r="J19" s="82" t="s">
        <v>128</v>
      </c>
      <c r="K19" s="2"/>
    </row>
    <row r="20" spans="1:11" ht="21" thickBot="1" x14ac:dyDescent="0.25">
      <c r="A20" s="98" t="s">
        <v>142</v>
      </c>
      <c r="B20" s="60" t="s">
        <v>174</v>
      </c>
      <c r="C20" s="62" t="s">
        <v>105</v>
      </c>
      <c r="D20" s="58" t="s">
        <v>175</v>
      </c>
      <c r="E20" s="2"/>
      <c r="F20" s="2"/>
      <c r="G20" s="83" t="s">
        <v>193</v>
      </c>
      <c r="H20" s="84">
        <v>1585</v>
      </c>
      <c r="I20" s="85"/>
      <c r="J20" s="86" t="s">
        <v>142</v>
      </c>
      <c r="K20" s="2"/>
    </row>
    <row r="21" spans="1:11" ht="21" thickBot="1" x14ac:dyDescent="0.25">
      <c r="A21" s="98" t="s">
        <v>142</v>
      </c>
      <c r="B21" s="60" t="s">
        <v>174</v>
      </c>
      <c r="C21" s="62" t="s">
        <v>106</v>
      </c>
      <c r="D21" s="58" t="s">
        <v>175</v>
      </c>
      <c r="E21" s="2"/>
      <c r="F21" s="2"/>
      <c r="G21" s="87" t="s">
        <v>194</v>
      </c>
      <c r="H21" s="88">
        <v>1581</v>
      </c>
      <c r="I21" s="89">
        <f>I5+I10-I13</f>
        <v>1060500</v>
      </c>
      <c r="J21" s="90" t="s">
        <v>140</v>
      </c>
      <c r="K21" s="2"/>
    </row>
    <row r="22" spans="1:11" ht="21" thickBot="1" x14ac:dyDescent="0.25">
      <c r="A22" s="98" t="s">
        <v>142</v>
      </c>
      <c r="B22" s="60" t="s">
        <v>176</v>
      </c>
      <c r="C22" s="56" t="s">
        <v>91</v>
      </c>
      <c r="D22" s="58">
        <f>-D14</f>
        <v>-22721277.260504201</v>
      </c>
      <c r="E22" s="2"/>
      <c r="F22" s="2"/>
      <c r="G22" s="91" t="s">
        <v>195</v>
      </c>
      <c r="H22" s="92">
        <v>1583</v>
      </c>
      <c r="I22" s="93"/>
      <c r="J22" s="94" t="s">
        <v>140</v>
      </c>
      <c r="K22" s="2"/>
    </row>
    <row r="23" spans="1:11" ht="17" thickTop="1" x14ac:dyDescent="0.2">
      <c r="A23" s="98" t="s">
        <v>142</v>
      </c>
      <c r="B23" s="60" t="s">
        <v>177</v>
      </c>
      <c r="C23" s="60"/>
      <c r="D23" s="58"/>
      <c r="E23" s="2"/>
      <c r="F23" s="2"/>
      <c r="G23" s="2"/>
      <c r="H23" s="2"/>
      <c r="I23" s="2"/>
      <c r="J23" s="95"/>
      <c r="K23" s="2"/>
    </row>
    <row r="24" spans="1:11" x14ac:dyDescent="0.2">
      <c r="A24" s="98"/>
      <c r="B24" s="60"/>
      <c r="C24" s="60"/>
      <c r="D24" s="57"/>
      <c r="E24" s="2"/>
      <c r="F24" s="2"/>
      <c r="G24" s="2"/>
      <c r="H24" s="2"/>
      <c r="I24" s="2"/>
      <c r="J24" s="95"/>
      <c r="K24" s="2"/>
    </row>
    <row r="25" spans="1:11" ht="17" thickBot="1" x14ac:dyDescent="0.25">
      <c r="A25" s="100"/>
      <c r="B25" s="55" t="s">
        <v>178</v>
      </c>
      <c r="C25" s="55"/>
      <c r="D25" s="59">
        <f>SUM(D6:D24)</f>
        <v>1060500</v>
      </c>
      <c r="E25" s="2"/>
      <c r="F25" s="2"/>
      <c r="G25" s="2"/>
      <c r="H25" s="2"/>
      <c r="I25" s="2"/>
      <c r="J25" s="95"/>
      <c r="K25" s="2"/>
    </row>
    <row r="26" spans="1:11" ht="17" thickTop="1" x14ac:dyDescent="0.2">
      <c r="A26" s="98"/>
      <c r="B26" s="60"/>
      <c r="C26" s="60"/>
      <c r="D26" s="57"/>
      <c r="E26" s="2"/>
      <c r="F26" s="2"/>
      <c r="G26" s="2"/>
      <c r="H26" s="2"/>
      <c r="I26" s="2"/>
      <c r="J26" s="95"/>
      <c r="K26" s="2"/>
    </row>
    <row r="27" spans="1:11" ht="17" thickBot="1" x14ac:dyDescent="0.25">
      <c r="A27" s="63"/>
      <c r="B27" s="64"/>
      <c r="C27" s="64"/>
      <c r="D27" s="65"/>
      <c r="E27" s="2"/>
      <c r="F27" s="2"/>
      <c r="G27" s="2"/>
      <c r="H27" s="2"/>
      <c r="I27" s="2"/>
      <c r="J27" s="95"/>
      <c r="K27" s="2"/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95"/>
      <c r="K28" s="2"/>
    </row>
    <row r="29" spans="1:11" x14ac:dyDescent="0.2">
      <c r="A29" s="2"/>
      <c r="B29" s="2"/>
      <c r="C29" s="2"/>
      <c r="D29" s="2"/>
      <c r="E29" s="2"/>
      <c r="F29" s="2"/>
      <c r="G29" s="2"/>
      <c r="H29" s="2"/>
      <c r="I29" s="2"/>
      <c r="J29" s="95"/>
      <c r="K29" s="2"/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95"/>
      <c r="K30" s="2"/>
    </row>
    <row r="33" spans="2:2" x14ac:dyDescent="0.2">
      <c r="B33" t="s">
        <v>391</v>
      </c>
    </row>
  </sheetData>
  <mergeCells count="6">
    <mergeCell ref="A1:D1"/>
    <mergeCell ref="A2:D2"/>
    <mergeCell ref="A3:D3"/>
    <mergeCell ref="A4:D4"/>
    <mergeCell ref="G1:J1"/>
    <mergeCell ref="G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F80"/>
  <sheetViews>
    <sheetView topLeftCell="A39" zoomScale="120" zoomScaleNormal="120" workbookViewId="0">
      <selection activeCell="A2" sqref="A2:E76"/>
    </sheetView>
  </sheetViews>
  <sheetFormatPr baseColWidth="10" defaultRowHeight="16" x14ac:dyDescent="0.2"/>
  <cols>
    <col min="1" max="1" width="39.5" bestFit="1" customWidth="1"/>
    <col min="2" max="2" width="47.33203125" bestFit="1" customWidth="1"/>
    <col min="4" max="4" width="21.33203125" customWidth="1"/>
    <col min="5" max="5" width="23.6640625" bestFit="1" customWidth="1"/>
  </cols>
  <sheetData>
    <row r="1" spans="1:6" ht="17" thickBot="1" x14ac:dyDescent="0.25">
      <c r="A1" s="255"/>
      <c r="B1" s="256"/>
      <c r="C1" s="256"/>
      <c r="D1" s="256"/>
      <c r="E1" s="257"/>
    </row>
    <row r="2" spans="1:6" ht="32" customHeight="1" x14ac:dyDescent="0.2">
      <c r="A2" s="450" t="s">
        <v>78</v>
      </c>
      <c r="B2" s="451"/>
      <c r="C2" s="451"/>
      <c r="D2" s="451"/>
      <c r="E2" s="452"/>
    </row>
    <row r="3" spans="1:6" ht="16" customHeight="1" x14ac:dyDescent="0.2">
      <c r="A3" s="453" t="s">
        <v>79</v>
      </c>
      <c r="B3" s="454"/>
      <c r="C3" s="454"/>
      <c r="D3" s="454"/>
      <c r="E3" s="455"/>
    </row>
    <row r="4" spans="1:6" ht="16" customHeight="1" x14ac:dyDescent="0.2">
      <c r="A4" s="456" t="s">
        <v>390</v>
      </c>
      <c r="B4" s="457"/>
      <c r="C4" s="457"/>
      <c r="D4" s="457"/>
      <c r="E4" s="458"/>
    </row>
    <row r="5" spans="1:6" ht="17" thickBot="1" x14ac:dyDescent="0.25">
      <c r="A5" s="459" t="s">
        <v>162</v>
      </c>
      <c r="B5" s="460"/>
      <c r="C5" s="460"/>
      <c r="D5" s="460"/>
      <c r="E5" s="461"/>
    </row>
    <row r="6" spans="1:6" ht="17" thickTop="1" x14ac:dyDescent="0.2">
      <c r="A6" s="258"/>
      <c r="B6" s="344"/>
      <c r="C6" s="344"/>
      <c r="D6" s="344"/>
      <c r="E6" s="259"/>
    </row>
    <row r="7" spans="1:6" x14ac:dyDescent="0.2">
      <c r="A7" s="260" t="s">
        <v>80</v>
      </c>
      <c r="B7" s="344"/>
      <c r="C7" s="344"/>
      <c r="D7" s="344"/>
      <c r="E7" s="259"/>
    </row>
    <row r="8" spans="1:6" x14ac:dyDescent="0.2">
      <c r="A8" s="261" t="s">
        <v>81</v>
      </c>
      <c r="B8" s="344" t="s">
        <v>117</v>
      </c>
      <c r="C8" s="344"/>
      <c r="D8" s="344"/>
      <c r="E8" s="259">
        <v>31865546.218487397</v>
      </c>
    </row>
    <row r="9" spans="1:6" x14ac:dyDescent="0.2">
      <c r="A9" s="261" t="s">
        <v>81</v>
      </c>
      <c r="B9" s="344" t="s">
        <v>118</v>
      </c>
      <c r="C9" s="344"/>
      <c r="D9" s="344"/>
      <c r="E9" s="259">
        <v>0</v>
      </c>
    </row>
    <row r="10" spans="1:6" x14ac:dyDescent="0.2">
      <c r="A10" s="261" t="s">
        <v>82</v>
      </c>
      <c r="B10" s="374"/>
      <c r="C10" s="374"/>
      <c r="D10" s="374"/>
      <c r="E10" s="259">
        <v>35938</v>
      </c>
    </row>
    <row r="11" spans="1:6" x14ac:dyDescent="0.2">
      <c r="A11" s="335" t="s">
        <v>83</v>
      </c>
      <c r="B11" s="375"/>
      <c r="C11" s="376"/>
      <c r="D11" s="376"/>
      <c r="E11" s="336">
        <v>0</v>
      </c>
      <c r="F11" s="337">
        <v>0.35</v>
      </c>
    </row>
    <row r="12" spans="1:6" x14ac:dyDescent="0.2">
      <c r="A12" s="261" t="s">
        <v>85</v>
      </c>
      <c r="B12" s="377"/>
      <c r="C12" s="377"/>
      <c r="D12" s="378"/>
      <c r="E12" s="262"/>
      <c r="F12" t="s">
        <v>393</v>
      </c>
    </row>
    <row r="13" spans="1:6" x14ac:dyDescent="0.2">
      <c r="A13" s="263"/>
      <c r="B13" s="377"/>
      <c r="C13" s="377"/>
      <c r="D13" s="378"/>
      <c r="E13" s="262"/>
    </row>
    <row r="14" spans="1:6" ht="17" thickBot="1" x14ac:dyDescent="0.25">
      <c r="A14" s="338" t="s">
        <v>86</v>
      </c>
      <c r="B14" s="339"/>
      <c r="C14" s="339"/>
      <c r="D14" s="340"/>
      <c r="E14" s="341">
        <f>SUM(E8:E13)</f>
        <v>31901484.218487397</v>
      </c>
    </row>
    <row r="15" spans="1:6" x14ac:dyDescent="0.2">
      <c r="A15" s="348"/>
      <c r="B15" s="349"/>
      <c r="C15" s="349"/>
      <c r="D15" s="349"/>
      <c r="E15" s="350"/>
    </row>
    <row r="16" spans="1:6" x14ac:dyDescent="0.2">
      <c r="A16" s="351" t="s">
        <v>87</v>
      </c>
      <c r="B16" s="352"/>
      <c r="C16" s="353"/>
      <c r="D16" s="353"/>
      <c r="E16" s="354"/>
    </row>
    <row r="17" spans="1:5" x14ac:dyDescent="0.2">
      <c r="A17" s="355" t="s">
        <v>88</v>
      </c>
      <c r="B17" s="352"/>
      <c r="C17" s="356"/>
      <c r="D17" s="356"/>
      <c r="E17" s="354"/>
    </row>
    <row r="18" spans="1:5" ht="17" thickBot="1" x14ac:dyDescent="0.25">
      <c r="A18" s="355" t="s">
        <v>89</v>
      </c>
      <c r="B18" s="357"/>
      <c r="C18" s="353"/>
      <c r="D18" s="353"/>
      <c r="E18" s="354"/>
    </row>
    <row r="19" spans="1:5" ht="17" thickBot="1" x14ac:dyDescent="0.25">
      <c r="A19" s="358" t="s">
        <v>90</v>
      </c>
      <c r="B19" s="359" t="s">
        <v>91</v>
      </c>
      <c r="C19" s="359"/>
      <c r="D19" s="359"/>
      <c r="E19" s="360"/>
    </row>
    <row r="20" spans="1:5" ht="17" thickBot="1" x14ac:dyDescent="0.25">
      <c r="A20" s="361"/>
      <c r="B20" s="362"/>
      <c r="C20" s="363"/>
      <c r="D20" s="363"/>
      <c r="E20" s="364"/>
    </row>
    <row r="21" spans="1:5" x14ac:dyDescent="0.2">
      <c r="A21" s="260" t="s">
        <v>92</v>
      </c>
      <c r="B21" s="345"/>
      <c r="C21" s="343"/>
      <c r="D21" s="343"/>
      <c r="E21" s="262"/>
    </row>
    <row r="22" spans="1:5" x14ac:dyDescent="0.2">
      <c r="A22" s="260"/>
      <c r="B22" s="345"/>
      <c r="C22" s="343"/>
      <c r="D22" s="343"/>
      <c r="E22" s="262"/>
    </row>
    <row r="23" spans="1:5" x14ac:dyDescent="0.2">
      <c r="A23" s="268" t="s">
        <v>93</v>
      </c>
      <c r="B23" s="345"/>
      <c r="C23" s="343"/>
      <c r="D23" s="343"/>
      <c r="E23" s="262"/>
    </row>
    <row r="24" spans="1:5" x14ac:dyDescent="0.2">
      <c r="A24" s="261" t="s">
        <v>93</v>
      </c>
      <c r="B24" s="345" t="s">
        <v>119</v>
      </c>
      <c r="C24" s="345"/>
      <c r="D24" s="343"/>
      <c r="E24" s="372">
        <v>1512605.0420168068</v>
      </c>
    </row>
    <row r="25" spans="1:5" x14ac:dyDescent="0.2">
      <c r="A25" s="261" t="s">
        <v>93</v>
      </c>
      <c r="B25" s="379" t="s">
        <v>120</v>
      </c>
      <c r="C25" s="379"/>
      <c r="D25" s="343"/>
      <c r="E25" s="262">
        <v>0</v>
      </c>
    </row>
    <row r="26" spans="1:5" x14ac:dyDescent="0.2">
      <c r="A26" s="260"/>
      <c r="B26" s="345"/>
      <c r="C26" s="343"/>
      <c r="D26" s="343"/>
      <c r="E26" s="262"/>
    </row>
    <row r="27" spans="1:5" x14ac:dyDescent="0.2">
      <c r="A27" s="268" t="s">
        <v>94</v>
      </c>
      <c r="B27" s="345"/>
      <c r="C27" s="343"/>
      <c r="D27" s="343"/>
      <c r="E27" s="262"/>
    </row>
    <row r="28" spans="1:5" x14ac:dyDescent="0.2">
      <c r="A28" s="261" t="s">
        <v>94</v>
      </c>
      <c r="B28" s="345" t="s">
        <v>119</v>
      </c>
      <c r="C28" s="345"/>
      <c r="D28" s="343"/>
      <c r="E28" s="262">
        <f>LIBROS!H19+LIBROS!H21+LIBROS!H22</f>
        <v>3824100.8403361347</v>
      </c>
    </row>
    <row r="29" spans="1:5" x14ac:dyDescent="0.2">
      <c r="A29" s="261" t="s">
        <v>94</v>
      </c>
      <c r="B29" s="379" t="s">
        <v>120</v>
      </c>
      <c r="C29" s="379"/>
      <c r="D29" s="343"/>
      <c r="E29" s="262">
        <v>0</v>
      </c>
    </row>
    <row r="30" spans="1:5" x14ac:dyDescent="0.2">
      <c r="A30" s="260"/>
      <c r="B30" s="345"/>
      <c r="C30" s="343"/>
      <c r="D30" s="343"/>
      <c r="E30" s="262"/>
    </row>
    <row r="31" spans="1:5" x14ac:dyDescent="0.2">
      <c r="A31" s="268" t="s">
        <v>95</v>
      </c>
      <c r="B31" s="345"/>
      <c r="C31" s="343"/>
      <c r="D31" s="343"/>
      <c r="E31" s="262"/>
    </row>
    <row r="32" spans="1:5" x14ac:dyDescent="0.2">
      <c r="A32" s="261" t="s">
        <v>95</v>
      </c>
      <c r="B32" s="345" t="s">
        <v>119</v>
      </c>
      <c r="C32" s="345"/>
      <c r="D32" s="343"/>
      <c r="E32" s="262">
        <f>LIBROS!H20+LIBROS!H23+LIBROS!H24</f>
        <v>1222689.075630252</v>
      </c>
    </row>
    <row r="33" spans="1:5" x14ac:dyDescent="0.2">
      <c r="A33" s="261" t="s">
        <v>95</v>
      </c>
      <c r="B33" s="379" t="s">
        <v>120</v>
      </c>
      <c r="C33" s="379"/>
      <c r="D33" s="343"/>
      <c r="E33" s="262">
        <v>0</v>
      </c>
    </row>
    <row r="34" spans="1:5" x14ac:dyDescent="0.2">
      <c r="A34" s="260"/>
      <c r="B34" s="345"/>
      <c r="C34" s="343"/>
      <c r="D34" s="343"/>
      <c r="E34" s="262"/>
    </row>
    <row r="35" spans="1:5" x14ac:dyDescent="0.2">
      <c r="A35" s="268" t="s">
        <v>96</v>
      </c>
      <c r="B35" s="345"/>
      <c r="C35" s="343"/>
      <c r="D35" s="343"/>
      <c r="E35" s="262"/>
    </row>
    <row r="36" spans="1:5" x14ac:dyDescent="0.2">
      <c r="A36" s="261" t="s">
        <v>97</v>
      </c>
      <c r="B36" s="345" t="s">
        <v>121</v>
      </c>
      <c r="C36" s="345"/>
      <c r="D36" s="343"/>
      <c r="E36" s="262">
        <f>LIBROS!H37</f>
        <v>278262</v>
      </c>
    </row>
    <row r="37" spans="1:5" x14ac:dyDescent="0.2">
      <c r="A37" s="261" t="s">
        <v>97</v>
      </c>
      <c r="B37" s="379" t="s">
        <v>122</v>
      </c>
      <c r="C37" s="345"/>
      <c r="D37" s="343"/>
      <c r="E37" s="262">
        <v>0</v>
      </c>
    </row>
    <row r="38" spans="1:5" x14ac:dyDescent="0.2">
      <c r="A38" s="260"/>
      <c r="B38" s="345"/>
      <c r="C38" s="343"/>
      <c r="D38" s="343"/>
      <c r="E38" s="262"/>
    </row>
    <row r="39" spans="1:5" x14ac:dyDescent="0.2">
      <c r="A39" s="268" t="s">
        <v>98</v>
      </c>
      <c r="B39" s="345"/>
      <c r="C39" s="343"/>
      <c r="D39" s="343"/>
      <c r="E39" s="262"/>
    </row>
    <row r="40" spans="1:5" x14ac:dyDescent="0.2">
      <c r="A40" s="261" t="s">
        <v>99</v>
      </c>
      <c r="B40" s="345" t="s">
        <v>121</v>
      </c>
      <c r="C40" s="345"/>
      <c r="D40" s="345"/>
      <c r="E40" s="262">
        <f>LIBROS!F48+LIBROS!G48</f>
        <v>2342550</v>
      </c>
    </row>
    <row r="41" spans="1:5" x14ac:dyDescent="0.2">
      <c r="A41" s="261" t="s">
        <v>99</v>
      </c>
      <c r="B41" s="379" t="s">
        <v>123</v>
      </c>
      <c r="C41" s="345"/>
      <c r="D41" s="345"/>
      <c r="E41" s="262">
        <v>0</v>
      </c>
    </row>
    <row r="42" spans="1:5" x14ac:dyDescent="0.2">
      <c r="A42" s="260"/>
      <c r="B42" s="345"/>
      <c r="C42" s="343"/>
      <c r="D42" s="343"/>
      <c r="E42" s="262"/>
    </row>
    <row r="43" spans="1:5" x14ac:dyDescent="0.2">
      <c r="A43" s="268" t="s">
        <v>100</v>
      </c>
      <c r="B43" s="345"/>
      <c r="C43" s="343"/>
      <c r="D43" s="343"/>
      <c r="E43" s="262"/>
    </row>
    <row r="44" spans="1:5" x14ac:dyDescent="0.2">
      <c r="A44" s="263" t="s">
        <v>101</v>
      </c>
      <c r="B44" s="345"/>
      <c r="C44" s="343" t="s">
        <v>91</v>
      </c>
      <c r="D44" s="343"/>
      <c r="E44" s="262"/>
    </row>
    <row r="45" spans="1:5" x14ac:dyDescent="0.2">
      <c r="A45" s="263"/>
      <c r="B45" s="345"/>
      <c r="C45" s="343"/>
      <c r="D45" s="343"/>
      <c r="E45" s="262"/>
    </row>
    <row r="46" spans="1:5" ht="18" x14ac:dyDescent="0.3">
      <c r="A46" s="269" t="s">
        <v>102</v>
      </c>
      <c r="B46" s="345"/>
      <c r="C46" s="343"/>
      <c r="D46" s="343"/>
      <c r="E46" s="262"/>
    </row>
    <row r="47" spans="1:5" x14ac:dyDescent="0.2">
      <c r="A47" s="263" t="s">
        <v>103</v>
      </c>
      <c r="B47" s="345"/>
      <c r="C47" s="380"/>
      <c r="D47" s="345" t="s">
        <v>104</v>
      </c>
      <c r="E47" s="262">
        <v>0</v>
      </c>
    </row>
    <row r="48" spans="1:5" x14ac:dyDescent="0.2">
      <c r="A48" s="263" t="s">
        <v>103</v>
      </c>
      <c r="B48" s="345"/>
      <c r="C48" s="380"/>
      <c r="D48" s="345" t="s">
        <v>105</v>
      </c>
      <c r="E48" s="262" t="s">
        <v>84</v>
      </c>
    </row>
    <row r="49" spans="1:5" x14ac:dyDescent="0.2">
      <c r="A49" s="263" t="s">
        <v>103</v>
      </c>
      <c r="B49" s="345"/>
      <c r="C49" s="380"/>
      <c r="D49" s="345" t="s">
        <v>106</v>
      </c>
      <c r="E49" s="262" t="s">
        <v>84</v>
      </c>
    </row>
    <row r="50" spans="1:5" x14ac:dyDescent="0.2">
      <c r="A50" s="263" t="s">
        <v>107</v>
      </c>
      <c r="B50" s="345"/>
      <c r="C50" s="343"/>
      <c r="D50" s="343"/>
      <c r="E50" s="262"/>
    </row>
    <row r="51" spans="1:5" x14ac:dyDescent="0.2">
      <c r="A51" s="263"/>
      <c r="B51" s="345"/>
      <c r="C51" s="343"/>
      <c r="D51" s="343"/>
      <c r="E51" s="262"/>
    </row>
    <row r="52" spans="1:5" ht="17" thickBot="1" x14ac:dyDescent="0.25">
      <c r="A52" s="264" t="s">
        <v>108</v>
      </c>
      <c r="B52" s="265"/>
      <c r="C52" s="265"/>
      <c r="D52" s="266"/>
      <c r="E52" s="267">
        <f>SUM(E24:E50)</f>
        <v>9180206.9579831939</v>
      </c>
    </row>
    <row r="53" spans="1:5" ht="17" thickTop="1" x14ac:dyDescent="0.2">
      <c r="A53" s="263"/>
      <c r="B53" s="345"/>
      <c r="C53" s="343"/>
      <c r="D53" s="343"/>
      <c r="E53" s="262"/>
    </row>
    <row r="54" spans="1:5" ht="17" thickBot="1" x14ac:dyDescent="0.25">
      <c r="A54" s="264" t="s">
        <v>109</v>
      </c>
      <c r="B54" s="265"/>
      <c r="C54" s="270"/>
      <c r="D54" s="270"/>
      <c r="E54" s="267">
        <f>E64</f>
        <v>22721277.260504201</v>
      </c>
    </row>
    <row r="55" spans="1:5" ht="17" thickTop="1" x14ac:dyDescent="0.2">
      <c r="A55" s="263"/>
      <c r="B55" s="345"/>
      <c r="C55" s="343"/>
      <c r="D55" s="343"/>
      <c r="E55" s="262"/>
    </row>
    <row r="56" spans="1:5" ht="18" x14ac:dyDescent="0.3">
      <c r="A56" s="271" t="s">
        <v>110</v>
      </c>
      <c r="B56" s="345"/>
      <c r="C56" s="343"/>
      <c r="D56" s="343"/>
      <c r="E56" s="262"/>
    </row>
    <row r="57" spans="1:5" x14ac:dyDescent="0.2">
      <c r="A57" s="263" t="s">
        <v>103</v>
      </c>
      <c r="B57" s="345"/>
      <c r="C57" s="381" t="s">
        <v>111</v>
      </c>
      <c r="D57" s="380" t="s">
        <v>104</v>
      </c>
      <c r="E57" s="262">
        <v>0</v>
      </c>
    </row>
    <row r="58" spans="1:5" x14ac:dyDescent="0.2">
      <c r="A58" s="263" t="s">
        <v>103</v>
      </c>
      <c r="B58" s="345"/>
      <c r="C58" s="381" t="s">
        <v>111</v>
      </c>
      <c r="D58" s="380" t="s">
        <v>105</v>
      </c>
      <c r="E58" s="262" t="s">
        <v>84</v>
      </c>
    </row>
    <row r="59" spans="1:5" x14ac:dyDescent="0.2">
      <c r="A59" s="263" t="s">
        <v>103</v>
      </c>
      <c r="B59" s="345"/>
      <c r="C59" s="381" t="s">
        <v>111</v>
      </c>
      <c r="D59" s="380" t="s">
        <v>106</v>
      </c>
      <c r="E59" s="262" t="s">
        <v>84</v>
      </c>
    </row>
    <row r="60" spans="1:5" x14ac:dyDescent="0.2">
      <c r="A60" s="263"/>
      <c r="B60" s="345"/>
      <c r="C60" s="343"/>
      <c r="D60" s="343"/>
      <c r="E60" s="262"/>
    </row>
    <row r="61" spans="1:5" x14ac:dyDescent="0.2">
      <c r="A61" s="263"/>
      <c r="B61" s="345"/>
      <c r="C61" s="343"/>
      <c r="D61" s="343"/>
      <c r="E61" s="262"/>
    </row>
    <row r="62" spans="1:5" x14ac:dyDescent="0.2">
      <c r="A62" s="263"/>
      <c r="B62" s="345"/>
      <c r="C62" s="343"/>
      <c r="D62" s="343"/>
      <c r="E62" s="262"/>
    </row>
    <row r="63" spans="1:5" x14ac:dyDescent="0.2">
      <c r="A63" s="261"/>
      <c r="B63" s="343"/>
      <c r="C63" s="343"/>
      <c r="D63" s="343"/>
      <c r="E63" s="262"/>
    </row>
    <row r="64" spans="1:5" ht="17" thickBot="1" x14ac:dyDescent="0.25">
      <c r="A64" s="272" t="s">
        <v>112</v>
      </c>
      <c r="B64" s="270"/>
      <c r="C64" s="273"/>
      <c r="D64" s="273"/>
      <c r="E64" s="267">
        <f>E14-E52</f>
        <v>22721277.260504201</v>
      </c>
    </row>
    <row r="65" spans="1:5" ht="17" thickTop="1" x14ac:dyDescent="0.2">
      <c r="A65" s="258"/>
      <c r="B65" s="344"/>
      <c r="C65" s="344"/>
      <c r="D65" s="382"/>
      <c r="E65" s="262"/>
    </row>
    <row r="66" spans="1:5" x14ac:dyDescent="0.2">
      <c r="A66" s="258"/>
      <c r="B66" s="344"/>
      <c r="C66" s="344"/>
      <c r="D66" s="382"/>
      <c r="E66" s="259"/>
    </row>
    <row r="67" spans="1:5" x14ac:dyDescent="0.2">
      <c r="A67" s="258"/>
      <c r="B67" s="344"/>
      <c r="C67" s="344"/>
      <c r="D67" s="382"/>
      <c r="E67" s="259"/>
    </row>
    <row r="68" spans="1:5" x14ac:dyDescent="0.2">
      <c r="A68" s="258"/>
      <c r="B68" s="344"/>
      <c r="C68" s="344"/>
      <c r="D68" s="382"/>
      <c r="E68" s="259"/>
    </row>
    <row r="69" spans="1:5" x14ac:dyDescent="0.2">
      <c r="A69" s="258"/>
      <c r="B69" s="344"/>
      <c r="C69" s="344"/>
      <c r="D69" s="344"/>
      <c r="E69" s="259"/>
    </row>
    <row r="70" spans="1:5" x14ac:dyDescent="0.2">
      <c r="A70" s="258"/>
      <c r="B70" s="344"/>
      <c r="C70" s="344"/>
      <c r="D70" s="344"/>
      <c r="E70" s="259"/>
    </row>
    <row r="71" spans="1:5" x14ac:dyDescent="0.2">
      <c r="A71" s="274" t="s">
        <v>113</v>
      </c>
      <c r="B71" s="383"/>
      <c r="C71" s="344"/>
      <c r="D71" s="462" t="s">
        <v>113</v>
      </c>
      <c r="E71" s="463"/>
    </row>
    <row r="72" spans="1:5" x14ac:dyDescent="0.2">
      <c r="A72" s="275" t="s">
        <v>114</v>
      </c>
      <c r="B72" s="383"/>
      <c r="C72" s="344"/>
      <c r="D72" s="448" t="s">
        <v>115</v>
      </c>
      <c r="E72" s="449"/>
    </row>
    <row r="73" spans="1:5" x14ac:dyDescent="0.2">
      <c r="A73" s="275" t="s">
        <v>116</v>
      </c>
      <c r="B73" s="383"/>
      <c r="C73" s="344"/>
      <c r="D73" s="448" t="s">
        <v>116</v>
      </c>
      <c r="E73" s="449"/>
    </row>
    <row r="74" spans="1:5" x14ac:dyDescent="0.2">
      <c r="A74" s="275" t="s">
        <v>51</v>
      </c>
      <c r="B74" s="383"/>
      <c r="C74" s="344"/>
      <c r="D74" s="448" t="s">
        <v>51</v>
      </c>
      <c r="E74" s="449"/>
    </row>
    <row r="75" spans="1:5" x14ac:dyDescent="0.2">
      <c r="A75" s="258"/>
      <c r="B75" s="344"/>
      <c r="C75" s="344"/>
      <c r="D75" s="344"/>
      <c r="E75" s="259"/>
    </row>
    <row r="76" spans="1:5" x14ac:dyDescent="0.2">
      <c r="A76" s="258"/>
      <c r="B76" s="344"/>
      <c r="C76" s="344"/>
      <c r="D76" s="344"/>
      <c r="E76" s="259"/>
    </row>
    <row r="77" spans="1:5" x14ac:dyDescent="0.2">
      <c r="A77" s="260"/>
      <c r="B77" s="342"/>
      <c r="C77" s="344"/>
      <c r="D77" s="344"/>
      <c r="E77" s="259"/>
    </row>
    <row r="78" spans="1:5" x14ac:dyDescent="0.2">
      <c r="A78" s="10"/>
      <c r="B78" s="384"/>
      <c r="C78" s="384"/>
      <c r="D78" s="384"/>
      <c r="E78" s="276"/>
    </row>
    <row r="79" spans="1:5" ht="17" thickBot="1" x14ac:dyDescent="0.25">
      <c r="A79" s="277"/>
      <c r="B79" s="278"/>
      <c r="C79" s="278"/>
      <c r="D79" s="278"/>
      <c r="E79" s="279"/>
    </row>
    <row r="80" spans="1:5" ht="17" thickBot="1" x14ac:dyDescent="0.25">
      <c r="A80" s="277"/>
      <c r="B80" s="278"/>
      <c r="C80" s="278"/>
      <c r="D80" s="278"/>
      <c r="E80" s="279"/>
    </row>
  </sheetData>
  <mergeCells count="8">
    <mergeCell ref="D74:E74"/>
    <mergeCell ref="A2:E2"/>
    <mergeCell ref="A3:E3"/>
    <mergeCell ref="A4:E4"/>
    <mergeCell ref="A5:E5"/>
    <mergeCell ref="D71:E71"/>
    <mergeCell ref="D72:E72"/>
    <mergeCell ref="D73:E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AU77"/>
  <sheetViews>
    <sheetView topLeftCell="A3" zoomScale="110" zoomScaleNormal="110" workbookViewId="0">
      <selection activeCell="C37" sqref="C37"/>
    </sheetView>
  </sheetViews>
  <sheetFormatPr baseColWidth="10" defaultRowHeight="30" customHeight="1" x14ac:dyDescent="0.2"/>
  <cols>
    <col min="1" max="1" width="88.5" style="280" customWidth="1"/>
    <col min="2" max="2" width="10.83203125" style="281"/>
    <col min="3" max="3" width="23.33203125" style="281" bestFit="1" customWidth="1"/>
    <col min="4" max="4" width="6.6640625" style="281" bestFit="1" customWidth="1"/>
    <col min="5" max="5" width="10.83203125" style="2"/>
    <col min="6" max="6" width="72.6640625" style="2" bestFit="1" customWidth="1"/>
    <col min="7" max="8" width="10.83203125" style="2"/>
    <col min="9" max="9" width="32.1640625" style="2" bestFit="1" customWidth="1"/>
    <col min="10" max="10" width="11.5" style="385" bestFit="1" customWidth="1"/>
    <col min="11" max="47" width="10.83203125" style="2"/>
  </cols>
  <sheetData>
    <row r="1" spans="1:10" ht="30" customHeight="1" thickBot="1" x14ac:dyDescent="0.25">
      <c r="A1" s="464" t="s">
        <v>124</v>
      </c>
      <c r="B1" s="465"/>
      <c r="C1" s="465"/>
      <c r="D1" s="466"/>
    </row>
    <row r="2" spans="1:10" ht="30" customHeight="1" thickBot="1" x14ac:dyDescent="0.25">
      <c r="A2" s="282"/>
      <c r="B2" s="283"/>
      <c r="C2" s="283"/>
      <c r="D2" s="283"/>
    </row>
    <row r="3" spans="1:10" ht="30" customHeight="1" thickTop="1" x14ac:dyDescent="0.2">
      <c r="A3" s="467" t="s">
        <v>125</v>
      </c>
      <c r="B3" s="468"/>
      <c r="C3" s="468"/>
      <c r="D3" s="469"/>
    </row>
    <row r="4" spans="1:10" ht="30" customHeight="1" thickBot="1" x14ac:dyDescent="0.25">
      <c r="A4" s="470"/>
      <c r="B4" s="471"/>
      <c r="C4" s="471"/>
      <c r="D4" s="472"/>
    </row>
    <row r="5" spans="1:10" ht="15" customHeight="1" thickBot="1" x14ac:dyDescent="0.25">
      <c r="A5" s="284"/>
      <c r="B5" s="285"/>
      <c r="C5" s="285" t="s">
        <v>126</v>
      </c>
      <c r="D5" s="286"/>
      <c r="F5" s="2" t="s">
        <v>78</v>
      </c>
    </row>
    <row r="6" spans="1:10" ht="15" customHeight="1" x14ac:dyDescent="0.2">
      <c r="A6" s="287" t="s">
        <v>127</v>
      </c>
      <c r="B6" s="288">
        <v>1600</v>
      </c>
      <c r="C6" s="289">
        <f>J11</f>
        <v>31865546.218487397</v>
      </c>
      <c r="D6" s="290" t="s">
        <v>128</v>
      </c>
      <c r="F6" s="2" t="s">
        <v>79</v>
      </c>
    </row>
    <row r="7" spans="1:10" ht="15" customHeight="1" x14ac:dyDescent="0.2">
      <c r="A7" s="287" t="s">
        <v>129</v>
      </c>
      <c r="B7" s="288">
        <v>1819</v>
      </c>
      <c r="C7" s="289"/>
      <c r="D7" s="290" t="s">
        <v>128</v>
      </c>
      <c r="F7" s="2" t="s">
        <v>390</v>
      </c>
    </row>
    <row r="8" spans="1:10" ht="15" customHeight="1" x14ac:dyDescent="0.2">
      <c r="A8" s="287" t="s">
        <v>130</v>
      </c>
      <c r="B8" s="288">
        <v>1601</v>
      </c>
      <c r="C8" s="289"/>
      <c r="D8" s="290" t="s">
        <v>128</v>
      </c>
      <c r="F8" s="2" t="s">
        <v>162</v>
      </c>
    </row>
    <row r="9" spans="1:10" ht="15" customHeight="1" x14ac:dyDescent="0.2">
      <c r="A9" s="287" t="s">
        <v>131</v>
      </c>
      <c r="B9" s="288">
        <v>1602</v>
      </c>
      <c r="C9" s="289"/>
      <c r="D9" s="290" t="s">
        <v>128</v>
      </c>
    </row>
    <row r="10" spans="1:10" ht="15" customHeight="1" x14ac:dyDescent="0.2">
      <c r="A10" s="291" t="s">
        <v>132</v>
      </c>
      <c r="B10" s="288">
        <v>1603</v>
      </c>
      <c r="C10" s="289"/>
      <c r="D10" s="290" t="s">
        <v>128</v>
      </c>
      <c r="F10" s="2" t="s">
        <v>80</v>
      </c>
    </row>
    <row r="11" spans="1:10" ht="15" customHeight="1" x14ac:dyDescent="0.2">
      <c r="A11" s="291" t="s">
        <v>133</v>
      </c>
      <c r="B11" s="288">
        <v>1604</v>
      </c>
      <c r="C11" s="289"/>
      <c r="D11" s="290" t="s">
        <v>128</v>
      </c>
      <c r="F11" s="2" t="s">
        <v>81</v>
      </c>
      <c r="G11" s="2" t="s">
        <v>117</v>
      </c>
      <c r="J11" s="385">
        <v>31865546.218487397</v>
      </c>
    </row>
    <row r="12" spans="1:10" ht="15" customHeight="1" x14ac:dyDescent="0.2">
      <c r="A12" s="291" t="s">
        <v>134</v>
      </c>
      <c r="B12" s="288">
        <v>1605</v>
      </c>
      <c r="C12" s="289"/>
      <c r="D12" s="290" t="s">
        <v>128</v>
      </c>
      <c r="F12" s="2" t="s">
        <v>81</v>
      </c>
      <c r="G12" s="2" t="s">
        <v>118</v>
      </c>
      <c r="J12" s="385">
        <v>0</v>
      </c>
    </row>
    <row r="13" spans="1:10" ht="15" customHeight="1" x14ac:dyDescent="0.2">
      <c r="A13" s="291" t="s">
        <v>135</v>
      </c>
      <c r="B13" s="288">
        <v>1606</v>
      </c>
      <c r="C13" s="289"/>
      <c r="D13" s="290" t="s">
        <v>128</v>
      </c>
      <c r="F13" s="2" t="s">
        <v>82</v>
      </c>
      <c r="J13" s="385">
        <v>35938</v>
      </c>
    </row>
    <row r="14" spans="1:10" ht="15" customHeight="1" x14ac:dyDescent="0.2">
      <c r="A14" s="287" t="s">
        <v>136</v>
      </c>
      <c r="B14" s="288">
        <v>1607</v>
      </c>
      <c r="C14" s="289">
        <f>J13</f>
        <v>35938</v>
      </c>
      <c r="D14" s="290" t="s">
        <v>128</v>
      </c>
      <c r="F14" s="2" t="s">
        <v>83</v>
      </c>
      <c r="J14" s="385">
        <v>0</v>
      </c>
    </row>
    <row r="15" spans="1:10" ht="15" customHeight="1" x14ac:dyDescent="0.2">
      <c r="A15" s="291" t="s">
        <v>137</v>
      </c>
      <c r="B15" s="288">
        <v>1608</v>
      </c>
      <c r="C15" s="289"/>
      <c r="D15" s="290" t="s">
        <v>128</v>
      </c>
      <c r="F15" s="2" t="s">
        <v>85</v>
      </c>
    </row>
    <row r="16" spans="1:10" ht="15" customHeight="1" thickBot="1" x14ac:dyDescent="0.25">
      <c r="A16" s="292" t="s">
        <v>138</v>
      </c>
      <c r="B16" s="293">
        <v>1609</v>
      </c>
      <c r="C16" s="294"/>
      <c r="D16" s="295" t="s">
        <v>128</v>
      </c>
    </row>
    <row r="17" spans="1:10" ht="15" customHeight="1" thickBot="1" x14ac:dyDescent="0.25">
      <c r="A17" s="296" t="s">
        <v>139</v>
      </c>
      <c r="B17" s="297">
        <v>1610</v>
      </c>
      <c r="C17" s="298">
        <f>SUM(C6:C15)</f>
        <v>31901484.218487397</v>
      </c>
      <c r="D17" s="299" t="s">
        <v>140</v>
      </c>
      <c r="F17" s="2" t="s">
        <v>86</v>
      </c>
      <c r="J17" s="385">
        <v>31901484.218487397</v>
      </c>
    </row>
    <row r="18" spans="1:10" ht="15" customHeight="1" x14ac:dyDescent="0.2">
      <c r="A18" s="386" t="s">
        <v>141</v>
      </c>
      <c r="B18" s="387">
        <v>1611</v>
      </c>
      <c r="C18" s="388"/>
      <c r="D18" s="389" t="s">
        <v>142</v>
      </c>
    </row>
    <row r="19" spans="1:10" ht="15" customHeight="1" x14ac:dyDescent="0.2">
      <c r="A19" s="390" t="s">
        <v>143</v>
      </c>
      <c r="B19" s="346">
        <v>1612</v>
      </c>
      <c r="C19" s="347"/>
      <c r="D19" s="391" t="s">
        <v>142</v>
      </c>
      <c r="F19" s="2" t="s">
        <v>87</v>
      </c>
    </row>
    <row r="20" spans="1:10" ht="15" customHeight="1" thickBot="1" x14ac:dyDescent="0.25">
      <c r="A20" s="392" t="s">
        <v>144</v>
      </c>
      <c r="B20" s="393">
        <v>1613</v>
      </c>
      <c r="C20" s="394"/>
      <c r="D20" s="395" t="s">
        <v>142</v>
      </c>
      <c r="F20" s="2" t="s">
        <v>88</v>
      </c>
    </row>
    <row r="21" spans="1:10" ht="15" customHeight="1" x14ac:dyDescent="0.2">
      <c r="A21" s="287" t="s">
        <v>145</v>
      </c>
      <c r="B21" s="288">
        <v>1614</v>
      </c>
      <c r="C21" s="289">
        <f>J31</f>
        <v>3824100.8403361347</v>
      </c>
      <c r="D21" s="300" t="s">
        <v>142</v>
      </c>
      <c r="F21" s="2" t="s">
        <v>89</v>
      </c>
    </row>
    <row r="22" spans="1:10" ht="15" customHeight="1" x14ac:dyDescent="0.2">
      <c r="A22" s="291" t="s">
        <v>146</v>
      </c>
      <c r="B22" s="288">
        <v>1820</v>
      </c>
      <c r="C22" s="289"/>
      <c r="D22" s="300" t="s">
        <v>142</v>
      </c>
      <c r="F22" s="2" t="s">
        <v>90</v>
      </c>
      <c r="G22" s="2" t="s">
        <v>91</v>
      </c>
    </row>
    <row r="23" spans="1:10" ht="15" customHeight="1" x14ac:dyDescent="0.2">
      <c r="A23" s="287" t="s">
        <v>147</v>
      </c>
      <c r="B23" s="288">
        <v>1615</v>
      </c>
      <c r="C23" s="289"/>
      <c r="D23" s="300" t="s">
        <v>142</v>
      </c>
    </row>
    <row r="24" spans="1:10" ht="15" customHeight="1" x14ac:dyDescent="0.2">
      <c r="A24" s="287" t="s">
        <v>33</v>
      </c>
      <c r="B24" s="288">
        <v>1616</v>
      </c>
      <c r="C24" s="289">
        <f>J43</f>
        <v>2342550</v>
      </c>
      <c r="D24" s="300" t="s">
        <v>142</v>
      </c>
      <c r="F24" s="2" t="s">
        <v>92</v>
      </c>
    </row>
    <row r="25" spans="1:10" ht="15" customHeight="1" x14ac:dyDescent="0.2">
      <c r="A25" s="287" t="s">
        <v>30</v>
      </c>
      <c r="B25" s="288">
        <v>1617</v>
      </c>
      <c r="C25" s="289">
        <f>J39</f>
        <v>278262</v>
      </c>
      <c r="D25" s="300" t="s">
        <v>142</v>
      </c>
    </row>
    <row r="26" spans="1:10" ht="15" customHeight="1" x14ac:dyDescent="0.2">
      <c r="A26" s="287" t="s">
        <v>148</v>
      </c>
      <c r="B26" s="288">
        <v>1618</v>
      </c>
      <c r="C26" s="289">
        <f>J27</f>
        <v>1512605.0420168068</v>
      </c>
      <c r="D26" s="300" t="s">
        <v>142</v>
      </c>
      <c r="F26" s="2" t="s">
        <v>93</v>
      </c>
    </row>
    <row r="27" spans="1:10" ht="15" customHeight="1" x14ac:dyDescent="0.2">
      <c r="A27" s="287" t="s">
        <v>149</v>
      </c>
      <c r="B27" s="288">
        <v>1620</v>
      </c>
      <c r="C27" s="289"/>
      <c r="D27" s="300" t="s">
        <v>142</v>
      </c>
      <c r="F27" s="2" t="s">
        <v>93</v>
      </c>
      <c r="G27" s="2" t="s">
        <v>119</v>
      </c>
      <c r="J27" s="385">
        <v>1512605.0420168068</v>
      </c>
    </row>
    <row r="28" spans="1:10" ht="15" customHeight="1" x14ac:dyDescent="0.2">
      <c r="A28" s="287" t="s">
        <v>150</v>
      </c>
      <c r="B28" s="288">
        <v>1621</v>
      </c>
      <c r="C28" s="289"/>
      <c r="D28" s="300" t="s">
        <v>142</v>
      </c>
      <c r="F28" s="2" t="s">
        <v>93</v>
      </c>
      <c r="G28" s="2" t="s">
        <v>120</v>
      </c>
      <c r="J28" s="385">
        <v>0</v>
      </c>
    </row>
    <row r="29" spans="1:10" ht="15" customHeight="1" x14ac:dyDescent="0.2">
      <c r="A29" s="291" t="s">
        <v>151</v>
      </c>
      <c r="B29" s="288">
        <v>1622</v>
      </c>
      <c r="C29" s="289"/>
      <c r="D29" s="300" t="s">
        <v>142</v>
      </c>
    </row>
    <row r="30" spans="1:10" ht="15" customHeight="1" x14ac:dyDescent="0.2">
      <c r="A30" s="291" t="s">
        <v>152</v>
      </c>
      <c r="B30" s="288">
        <v>1623</v>
      </c>
      <c r="C30" s="289"/>
      <c r="D30" s="300" t="s">
        <v>142</v>
      </c>
      <c r="F30" s="2" t="s">
        <v>94</v>
      </c>
    </row>
    <row r="31" spans="1:10" ht="15" customHeight="1" x14ac:dyDescent="0.2">
      <c r="A31" s="291" t="s">
        <v>153</v>
      </c>
      <c r="B31" s="288">
        <v>1624</v>
      </c>
      <c r="C31" s="289"/>
      <c r="D31" s="300" t="s">
        <v>142</v>
      </c>
      <c r="F31" s="2" t="s">
        <v>94</v>
      </c>
      <c r="G31" s="2" t="s">
        <v>119</v>
      </c>
      <c r="J31" s="385">
        <v>3824100.8403361347</v>
      </c>
    </row>
    <row r="32" spans="1:10" ht="15" customHeight="1" x14ac:dyDescent="0.2">
      <c r="A32" s="396" t="s">
        <v>154</v>
      </c>
      <c r="B32" s="397">
        <v>1625</v>
      </c>
      <c r="C32" s="398">
        <f>J35</f>
        <v>1222689.075630252</v>
      </c>
      <c r="D32" s="399" t="s">
        <v>142</v>
      </c>
      <c r="F32" s="2" t="s">
        <v>94</v>
      </c>
      <c r="G32" s="2" t="s">
        <v>120</v>
      </c>
      <c r="J32" s="385">
        <v>0</v>
      </c>
    </row>
    <row r="33" spans="1:10" ht="15" customHeight="1" x14ac:dyDescent="0.2">
      <c r="A33" s="291" t="s">
        <v>155</v>
      </c>
      <c r="B33" s="288">
        <v>1626</v>
      </c>
      <c r="C33" s="289"/>
      <c r="D33" s="300" t="s">
        <v>142</v>
      </c>
    </row>
    <row r="34" spans="1:10" ht="15" customHeight="1" x14ac:dyDescent="0.2">
      <c r="A34" s="287" t="s">
        <v>156</v>
      </c>
      <c r="B34" s="288">
        <v>1627</v>
      </c>
      <c r="C34" s="289"/>
      <c r="D34" s="300" t="s">
        <v>142</v>
      </c>
      <c r="F34" s="2" t="s">
        <v>95</v>
      </c>
    </row>
    <row r="35" spans="1:10" ht="15" customHeight="1" thickBot="1" x14ac:dyDescent="0.25">
      <c r="A35" s="301" t="s">
        <v>157</v>
      </c>
      <c r="B35" s="293">
        <v>1628</v>
      </c>
      <c r="C35" s="294"/>
      <c r="D35" s="302" t="s">
        <v>142</v>
      </c>
      <c r="F35" s="2" t="s">
        <v>95</v>
      </c>
      <c r="G35" s="2" t="s">
        <v>119</v>
      </c>
      <c r="J35" s="385">
        <v>1222689.075630252</v>
      </c>
    </row>
    <row r="36" spans="1:10" ht="15" customHeight="1" thickBot="1" x14ac:dyDescent="0.25">
      <c r="A36" s="296" t="s">
        <v>158</v>
      </c>
      <c r="B36" s="297">
        <v>1629</v>
      </c>
      <c r="C36" s="298">
        <f>SUM(C18:C35)</f>
        <v>9180206.9579831939</v>
      </c>
      <c r="D36" s="299" t="s">
        <v>140</v>
      </c>
      <c r="F36" s="2" t="s">
        <v>95</v>
      </c>
      <c r="G36" s="2" t="s">
        <v>120</v>
      </c>
      <c r="J36" s="385">
        <v>0</v>
      </c>
    </row>
    <row r="37" spans="1:10" ht="15" customHeight="1" thickBot="1" x14ac:dyDescent="0.25">
      <c r="A37" s="303" t="s">
        <v>159</v>
      </c>
      <c r="B37" s="304">
        <v>1630</v>
      </c>
      <c r="C37" s="305">
        <f>C17-C36</f>
        <v>22721277.260504201</v>
      </c>
      <c r="D37" s="306" t="s">
        <v>140</v>
      </c>
    </row>
    <row r="38" spans="1:10" ht="15" customHeight="1" thickTop="1" x14ac:dyDescent="0.2">
      <c r="F38" s="2" t="s">
        <v>96</v>
      </c>
    </row>
    <row r="39" spans="1:10" ht="15" customHeight="1" x14ac:dyDescent="0.2">
      <c r="F39" s="2" t="s">
        <v>97</v>
      </c>
      <c r="G39" s="2" t="s">
        <v>121</v>
      </c>
      <c r="J39" s="385">
        <v>278262</v>
      </c>
    </row>
    <row r="40" spans="1:10" ht="15" customHeight="1" x14ac:dyDescent="0.2">
      <c r="F40" s="2" t="s">
        <v>97</v>
      </c>
      <c r="G40" s="2" t="s">
        <v>122</v>
      </c>
      <c r="J40" s="385">
        <v>0</v>
      </c>
    </row>
    <row r="41" spans="1:10" ht="15" customHeight="1" x14ac:dyDescent="0.2"/>
    <row r="42" spans="1:10" ht="15" customHeight="1" x14ac:dyDescent="0.2">
      <c r="F42" s="2" t="s">
        <v>98</v>
      </c>
    </row>
    <row r="43" spans="1:10" ht="15" customHeight="1" x14ac:dyDescent="0.2">
      <c r="F43" s="2" t="s">
        <v>99</v>
      </c>
      <c r="G43" s="2" t="s">
        <v>121</v>
      </c>
      <c r="J43" s="385">
        <v>2342550</v>
      </c>
    </row>
    <row r="44" spans="1:10" ht="15" customHeight="1" x14ac:dyDescent="0.2">
      <c r="F44" s="2" t="s">
        <v>99</v>
      </c>
      <c r="G44" s="2" t="s">
        <v>123</v>
      </c>
      <c r="J44" s="385">
        <v>0</v>
      </c>
    </row>
    <row r="45" spans="1:10" ht="15" customHeight="1" x14ac:dyDescent="0.2"/>
    <row r="46" spans="1:10" ht="15" customHeight="1" x14ac:dyDescent="0.2">
      <c r="F46" s="2" t="s">
        <v>100</v>
      </c>
    </row>
    <row r="47" spans="1:10" ht="15" customHeight="1" x14ac:dyDescent="0.2">
      <c r="F47" s="2" t="s">
        <v>101</v>
      </c>
      <c r="H47" s="2" t="s">
        <v>91</v>
      </c>
    </row>
    <row r="48" spans="1:10" ht="15" customHeight="1" x14ac:dyDescent="0.2"/>
    <row r="49" spans="6:10" ht="15" customHeight="1" x14ac:dyDescent="0.2">
      <c r="F49" s="2" t="s">
        <v>102</v>
      </c>
    </row>
    <row r="50" spans="6:10" ht="15" customHeight="1" x14ac:dyDescent="0.2">
      <c r="F50" s="2" t="s">
        <v>103</v>
      </c>
      <c r="I50" s="2" t="s">
        <v>104</v>
      </c>
      <c r="J50" s="385">
        <v>0</v>
      </c>
    </row>
    <row r="51" spans="6:10" ht="15" customHeight="1" x14ac:dyDescent="0.2">
      <c r="F51" s="2" t="s">
        <v>103</v>
      </c>
      <c r="I51" s="2" t="s">
        <v>105</v>
      </c>
      <c r="J51" s="385" t="s">
        <v>84</v>
      </c>
    </row>
    <row r="52" spans="6:10" ht="15" customHeight="1" x14ac:dyDescent="0.2">
      <c r="F52" s="2" t="s">
        <v>103</v>
      </c>
      <c r="I52" s="2" t="s">
        <v>106</v>
      </c>
      <c r="J52" s="385" t="s">
        <v>84</v>
      </c>
    </row>
    <row r="53" spans="6:10" ht="15" customHeight="1" x14ac:dyDescent="0.2">
      <c r="F53" s="2" t="s">
        <v>107</v>
      </c>
    </row>
    <row r="54" spans="6:10" ht="15" customHeight="1" x14ac:dyDescent="0.2"/>
    <row r="55" spans="6:10" ht="15" customHeight="1" x14ac:dyDescent="0.2">
      <c r="F55" s="2" t="s">
        <v>108</v>
      </c>
      <c r="J55" s="385">
        <v>9180206.9579831939</v>
      </c>
    </row>
    <row r="56" spans="6:10" ht="15" customHeight="1" x14ac:dyDescent="0.2"/>
    <row r="57" spans="6:10" ht="15" customHeight="1" x14ac:dyDescent="0.2">
      <c r="F57" s="2" t="s">
        <v>109</v>
      </c>
      <c r="J57" s="385">
        <v>22721277.260504201</v>
      </c>
    </row>
    <row r="58" spans="6:10" ht="15" customHeight="1" x14ac:dyDescent="0.2"/>
    <row r="59" spans="6:10" ht="15" customHeight="1" x14ac:dyDescent="0.2">
      <c r="F59" s="2" t="s">
        <v>110</v>
      </c>
    </row>
    <row r="60" spans="6:10" ht="15" customHeight="1" x14ac:dyDescent="0.2">
      <c r="F60" s="2" t="s">
        <v>103</v>
      </c>
      <c r="H60" s="2" t="s">
        <v>111</v>
      </c>
      <c r="I60" s="2" t="s">
        <v>104</v>
      </c>
      <c r="J60" s="385">
        <v>0</v>
      </c>
    </row>
    <row r="61" spans="6:10" ht="15" customHeight="1" x14ac:dyDescent="0.2">
      <c r="F61" s="2" t="s">
        <v>103</v>
      </c>
      <c r="H61" s="2" t="s">
        <v>111</v>
      </c>
      <c r="I61" s="2" t="s">
        <v>105</v>
      </c>
      <c r="J61" s="385" t="s">
        <v>84</v>
      </c>
    </row>
    <row r="62" spans="6:10" ht="15" customHeight="1" x14ac:dyDescent="0.2">
      <c r="F62" s="2" t="s">
        <v>103</v>
      </c>
      <c r="H62" s="2" t="s">
        <v>111</v>
      </c>
      <c r="I62" s="2" t="s">
        <v>106</v>
      </c>
      <c r="J62" s="385" t="s">
        <v>84</v>
      </c>
    </row>
    <row r="63" spans="6:10" ht="15" customHeight="1" x14ac:dyDescent="0.2"/>
    <row r="67" spans="6:10" ht="30" customHeight="1" x14ac:dyDescent="0.2">
      <c r="F67" s="2" t="s">
        <v>112</v>
      </c>
      <c r="J67" s="385">
        <v>22721277.260504201</v>
      </c>
    </row>
    <row r="74" spans="6:10" ht="30" customHeight="1" x14ac:dyDescent="0.2">
      <c r="F74" s="2" t="s">
        <v>113</v>
      </c>
      <c r="I74" s="2" t="s">
        <v>113</v>
      </c>
    </row>
    <row r="75" spans="6:10" ht="30" customHeight="1" x14ac:dyDescent="0.2">
      <c r="F75" s="2" t="s">
        <v>114</v>
      </c>
      <c r="I75" s="2" t="s">
        <v>115</v>
      </c>
    </row>
    <row r="76" spans="6:10" ht="30" customHeight="1" x14ac:dyDescent="0.2">
      <c r="F76" s="2" t="s">
        <v>116</v>
      </c>
      <c r="I76" s="2" t="s">
        <v>116</v>
      </c>
    </row>
    <row r="77" spans="6:10" ht="30" customHeight="1" x14ac:dyDescent="0.2">
      <c r="F77" s="2" t="s">
        <v>51</v>
      </c>
      <c r="I77" s="2" t="s">
        <v>51</v>
      </c>
    </row>
  </sheetData>
  <mergeCells count="2">
    <mergeCell ref="A1:D1"/>
    <mergeCell ref="A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AL32"/>
  <sheetViews>
    <sheetView topLeftCell="C1" workbookViewId="0">
      <selection activeCell="O11" sqref="O11"/>
    </sheetView>
  </sheetViews>
  <sheetFormatPr baseColWidth="10" defaultRowHeight="16" x14ac:dyDescent="0.2"/>
  <cols>
    <col min="1" max="1" width="6.1640625" customWidth="1"/>
    <col min="2" max="2" width="23" customWidth="1"/>
    <col min="3" max="3" width="29" bestFit="1" customWidth="1"/>
    <col min="4" max="4" width="18.83203125" customWidth="1"/>
    <col min="5" max="5" width="8.5" customWidth="1"/>
    <col min="6" max="6" width="11.5" customWidth="1"/>
    <col min="7" max="7" width="17.1640625" customWidth="1"/>
    <col min="8" max="8" width="16.5" customWidth="1"/>
    <col min="9" max="9" width="15.83203125" customWidth="1"/>
    <col min="10" max="10" width="13.6640625" customWidth="1"/>
    <col min="11" max="11" width="13.5" customWidth="1"/>
    <col min="12" max="12" width="14.6640625" customWidth="1"/>
    <col min="13" max="13" width="20.1640625" customWidth="1"/>
    <col min="14" max="14" width="16" customWidth="1"/>
    <col min="15" max="15" width="18.1640625" customWidth="1"/>
    <col min="16" max="16" width="14.5" customWidth="1"/>
    <col min="17" max="38" width="10.83203125" style="2"/>
  </cols>
  <sheetData>
    <row r="1" spans="1:38" s="2" customFormat="1" x14ac:dyDescent="0.2">
      <c r="A1" s="103" t="s">
        <v>196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38" s="2" customFormat="1" x14ac:dyDescent="0.2">
      <c r="A2" s="103" t="s">
        <v>197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38" s="2" customFormat="1" x14ac:dyDescent="0.2">
      <c r="A3" s="104" t="s">
        <v>198</v>
      </c>
      <c r="B3" s="105"/>
      <c r="C3" s="105"/>
      <c r="D3" s="106"/>
      <c r="E3" s="106"/>
      <c r="F3" s="106"/>
      <c r="G3" s="106"/>
      <c r="H3" s="107"/>
      <c r="I3" s="107"/>
      <c r="J3" s="107"/>
      <c r="K3" s="107"/>
      <c r="L3" s="107"/>
      <c r="M3" s="107"/>
      <c r="N3" s="107"/>
      <c r="O3" s="107"/>
      <c r="P3" s="107"/>
    </row>
    <row r="4" spans="1:38" s="101" customFormat="1" x14ac:dyDescent="0.2">
      <c r="A4" s="473" t="s">
        <v>199</v>
      </c>
      <c r="B4" s="474" t="s">
        <v>200</v>
      </c>
      <c r="C4" s="474" t="s">
        <v>201</v>
      </c>
      <c r="D4" s="477" t="s">
        <v>202</v>
      </c>
      <c r="E4" s="478"/>
      <c r="F4" s="479"/>
      <c r="G4" s="477" t="s">
        <v>203</v>
      </c>
      <c r="H4" s="478"/>
      <c r="I4" s="478"/>
      <c r="J4" s="478"/>
      <c r="K4" s="478"/>
      <c r="L4" s="478"/>
      <c r="M4" s="478"/>
      <c r="N4" s="479"/>
      <c r="O4" s="480" t="s">
        <v>204</v>
      </c>
      <c r="P4" s="473" t="s">
        <v>205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01" customFormat="1" x14ac:dyDescent="0.2">
      <c r="A5" s="473"/>
      <c r="B5" s="475"/>
      <c r="C5" s="475"/>
      <c r="D5" s="480" t="s">
        <v>206</v>
      </c>
      <c r="E5" s="474" t="s">
        <v>207</v>
      </c>
      <c r="F5" s="483"/>
      <c r="G5" s="477" t="s">
        <v>208</v>
      </c>
      <c r="H5" s="478"/>
      <c r="I5" s="478"/>
      <c r="J5" s="479"/>
      <c r="K5" s="480" t="s">
        <v>209</v>
      </c>
      <c r="L5" s="477" t="s">
        <v>210</v>
      </c>
      <c r="M5" s="479"/>
      <c r="N5" s="480" t="s">
        <v>211</v>
      </c>
      <c r="O5" s="482"/>
      <c r="P5" s="47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01" customFormat="1" x14ac:dyDescent="0.2">
      <c r="A6" s="473"/>
      <c r="B6" s="475"/>
      <c r="C6" s="475"/>
      <c r="D6" s="482"/>
      <c r="E6" s="475"/>
      <c r="F6" s="484"/>
      <c r="G6" s="473" t="s">
        <v>212</v>
      </c>
      <c r="H6" s="473"/>
      <c r="I6" s="473" t="s">
        <v>213</v>
      </c>
      <c r="J6" s="473"/>
      <c r="K6" s="482"/>
      <c r="L6" s="480" t="s">
        <v>214</v>
      </c>
      <c r="M6" s="480" t="s">
        <v>215</v>
      </c>
      <c r="N6" s="482"/>
      <c r="O6" s="482"/>
      <c r="P6" s="47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01" customFormat="1" ht="62" customHeight="1" x14ac:dyDescent="0.2">
      <c r="A7" s="473"/>
      <c r="B7" s="476"/>
      <c r="C7" s="476"/>
      <c r="D7" s="481"/>
      <c r="E7" s="476"/>
      <c r="F7" s="485"/>
      <c r="G7" s="108" t="s">
        <v>216</v>
      </c>
      <c r="H7" s="108" t="s">
        <v>217</v>
      </c>
      <c r="I7" s="108" t="s">
        <v>216</v>
      </c>
      <c r="J7" s="108" t="s">
        <v>217</v>
      </c>
      <c r="K7" s="481"/>
      <c r="L7" s="481"/>
      <c r="M7" s="481"/>
      <c r="N7" s="481"/>
      <c r="O7" s="481"/>
      <c r="P7" s="47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2" customFormat="1" ht="17" x14ac:dyDescent="0.2">
      <c r="A8" s="109" t="s">
        <v>1</v>
      </c>
      <c r="B8" s="110" t="s">
        <v>2</v>
      </c>
      <c r="C8" s="110" t="s">
        <v>3</v>
      </c>
      <c r="D8" s="110" t="s">
        <v>4</v>
      </c>
      <c r="E8" s="487" t="s">
        <v>5</v>
      </c>
      <c r="F8" s="488"/>
      <c r="G8" s="109" t="s">
        <v>6</v>
      </c>
      <c r="H8" s="109" t="s">
        <v>7</v>
      </c>
      <c r="I8" s="109" t="s">
        <v>8</v>
      </c>
      <c r="J8" s="109" t="s">
        <v>9</v>
      </c>
      <c r="K8" s="109" t="s">
        <v>218</v>
      </c>
      <c r="L8" s="109" t="s">
        <v>219</v>
      </c>
      <c r="M8" s="109" t="s">
        <v>220</v>
      </c>
      <c r="N8" s="109" t="s">
        <v>221</v>
      </c>
      <c r="O8" s="109" t="s">
        <v>222</v>
      </c>
      <c r="P8" s="109" t="s">
        <v>223</v>
      </c>
    </row>
    <row r="9" spans="1:38" s="2" customFormat="1" ht="17" x14ac:dyDescent="0.2">
      <c r="A9" s="111">
        <v>1</v>
      </c>
      <c r="B9" s="112" t="str">
        <f>B15</f>
        <v>SOCIO A</v>
      </c>
      <c r="C9" s="112">
        <f>'BASE IMPONIBLE'!E64*70%</f>
        <v>15904894.08235294</v>
      </c>
      <c r="D9" s="112"/>
      <c r="E9" s="489">
        <f>C9</f>
        <v>15904894.08235294</v>
      </c>
      <c r="F9" s="490"/>
      <c r="G9" s="111"/>
      <c r="H9" s="111"/>
      <c r="I9" s="111"/>
      <c r="J9" s="111"/>
      <c r="K9" s="111"/>
      <c r="L9" s="111"/>
      <c r="M9" s="111"/>
      <c r="N9" s="111"/>
      <c r="O9" s="111">
        <f>C21*D15</f>
        <v>669176.4705882353</v>
      </c>
      <c r="P9" s="111">
        <v>1</v>
      </c>
    </row>
    <row r="10" spans="1:38" s="2" customFormat="1" ht="17" x14ac:dyDescent="0.2">
      <c r="A10" s="111">
        <v>2</v>
      </c>
      <c r="B10" s="112" t="str">
        <f>B16</f>
        <v>SOCIO B</v>
      </c>
      <c r="C10" s="112">
        <f>'BASE IMPONIBLE'!E64*30%</f>
        <v>6816383.1781512601</v>
      </c>
      <c r="D10" s="111"/>
      <c r="E10" s="491">
        <f>C10</f>
        <v>6816383.1781512601</v>
      </c>
      <c r="F10" s="491"/>
      <c r="G10" s="111"/>
      <c r="H10" s="111"/>
      <c r="I10" s="111"/>
      <c r="J10" s="111"/>
      <c r="K10" s="111"/>
      <c r="L10" s="111"/>
      <c r="M10" s="111"/>
      <c r="N10" s="111"/>
      <c r="O10" s="111">
        <f>C21*D16</f>
        <v>286789.91596638656</v>
      </c>
      <c r="P10" s="111">
        <v>2</v>
      </c>
    </row>
    <row r="11" spans="1:38" s="2" customFormat="1" ht="18" thickBot="1" x14ac:dyDescent="0.25">
      <c r="A11" s="113"/>
      <c r="B11" s="113"/>
      <c r="C11" s="114">
        <f>SUM(C9:C10)</f>
        <v>22721277.260504201</v>
      </c>
      <c r="D11" s="115"/>
      <c r="E11" s="492">
        <f>SUM(E9:F10)</f>
        <v>22721277.260504201</v>
      </c>
      <c r="F11" s="492"/>
      <c r="G11" s="113"/>
      <c r="H11" s="113"/>
      <c r="I11" s="113"/>
      <c r="J11" s="113"/>
      <c r="K11" s="113"/>
      <c r="L11" s="113" t="s">
        <v>224</v>
      </c>
      <c r="M11" s="113" t="s">
        <v>225</v>
      </c>
      <c r="N11" s="113"/>
      <c r="O11" s="115">
        <f>'[1]BCE 2023'!E11</f>
        <v>0</v>
      </c>
      <c r="P11" s="113"/>
    </row>
    <row r="12" spans="1:38" s="2" customFormat="1" ht="18" thickTop="1" thickBot="1" x14ac:dyDescent="0.25">
      <c r="A12" s="116"/>
      <c r="B12" s="117"/>
      <c r="C12" s="117"/>
      <c r="D12" s="21"/>
      <c r="E12" s="492"/>
      <c r="F12" s="492"/>
      <c r="G12" s="486"/>
      <c r="H12" s="486"/>
      <c r="I12" s="117"/>
      <c r="J12" s="117"/>
      <c r="K12" s="117"/>
      <c r="L12" s="117"/>
      <c r="M12" s="117"/>
      <c r="N12" s="117"/>
      <c r="O12" s="15"/>
      <c r="P12" s="117"/>
    </row>
    <row r="13" spans="1:38" s="2" customFormat="1" ht="18" thickTop="1" thickBot="1" x14ac:dyDescent="0.25">
      <c r="A13" s="117"/>
      <c r="B13" s="116"/>
      <c r="C13" s="118"/>
      <c r="D13" s="118"/>
      <c r="E13" s="117"/>
      <c r="F13" s="117"/>
      <c r="G13" s="486"/>
      <c r="H13" s="117"/>
      <c r="I13" s="117"/>
      <c r="J13" s="117"/>
      <c r="K13" s="117"/>
      <c r="L13" s="119"/>
      <c r="M13" s="15"/>
      <c r="N13" s="117"/>
      <c r="O13" s="117"/>
      <c r="P13" s="117"/>
    </row>
    <row r="14" spans="1:38" s="2" customFormat="1" ht="17" thickBot="1" x14ac:dyDescent="0.25">
      <c r="A14" s="117"/>
      <c r="B14" s="400"/>
      <c r="C14" s="401" t="s">
        <v>226</v>
      </c>
      <c r="D14" s="402" t="s">
        <v>227</v>
      </c>
      <c r="E14" s="117"/>
      <c r="F14" s="117"/>
      <c r="G14" s="486"/>
      <c r="H14" s="117"/>
      <c r="I14" s="117"/>
      <c r="J14" s="117"/>
      <c r="K14" s="117"/>
      <c r="L14" s="119"/>
      <c r="M14" s="15"/>
      <c r="N14" s="117"/>
      <c r="O14" s="117"/>
      <c r="P14" s="117"/>
    </row>
    <row r="15" spans="1:38" s="2" customFormat="1" ht="17" thickTop="1" x14ac:dyDescent="0.2">
      <c r="A15" s="107"/>
      <c r="B15" s="403" t="s">
        <v>228</v>
      </c>
      <c r="C15" s="404">
        <v>0.7</v>
      </c>
      <c r="D15" s="405">
        <v>0.7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38" s="2" customFormat="1" x14ac:dyDescent="0.2">
      <c r="A16" s="107"/>
      <c r="B16" s="406" t="s">
        <v>229</v>
      </c>
      <c r="C16" s="404">
        <v>0.3</v>
      </c>
      <c r="D16" s="405">
        <v>0.3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6" s="2" customFormat="1" ht="17" thickBot="1" x14ac:dyDescent="0.25">
      <c r="A17" s="107"/>
      <c r="B17" s="407"/>
      <c r="C17" s="120">
        <f>SUM(C15:C16)</f>
        <v>1</v>
      </c>
      <c r="D17" s="408">
        <f>SUM(D15:D16)</f>
        <v>1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6" s="2" customFormat="1" ht="18" thickTop="1" thickBot="1" x14ac:dyDescent="0.25">
      <c r="A18" s="107"/>
      <c r="B18" s="409"/>
      <c r="C18" s="410"/>
      <c r="D18" s="411">
        <v>45657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</row>
    <row r="19" spans="1:16" s="2" customForma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s="2" customFormat="1" ht="17" thickBo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2" customFormat="1" ht="17" thickBot="1" x14ac:dyDescent="0.25">
      <c r="A21" s="11"/>
      <c r="B21" s="121" t="s">
        <v>230</v>
      </c>
      <c r="C21" s="102">
        <f>LIBROS!H11*3%</f>
        <v>955966.38655462186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2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2" customForma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s="2" customForma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2" customFormat="1" x14ac:dyDescent="0.2"/>
    <row r="26" spans="1:16" s="2" customFormat="1" x14ac:dyDescent="0.2"/>
    <row r="27" spans="1:16" s="2" customFormat="1" x14ac:dyDescent="0.2"/>
    <row r="28" spans="1:16" s="2" customFormat="1" x14ac:dyDescent="0.2"/>
    <row r="29" spans="1:16" s="2" customFormat="1" x14ac:dyDescent="0.2"/>
    <row r="30" spans="1:16" s="2" customFormat="1" x14ac:dyDescent="0.2"/>
    <row r="31" spans="1:16" s="2" customFormat="1" x14ac:dyDescent="0.2"/>
    <row r="32" spans="1:16" s="2" customFormat="1" x14ac:dyDescent="0.2"/>
  </sheetData>
  <mergeCells count="24">
    <mergeCell ref="G12:H12"/>
    <mergeCell ref="G13:G14"/>
    <mergeCell ref="E8:F8"/>
    <mergeCell ref="E9:F9"/>
    <mergeCell ref="E10:F10"/>
    <mergeCell ref="E11:F11"/>
    <mergeCell ref="E12:F12"/>
    <mergeCell ref="P4:P7"/>
    <mergeCell ref="D5:D7"/>
    <mergeCell ref="E5:F7"/>
    <mergeCell ref="G5:J5"/>
    <mergeCell ref="K5:K7"/>
    <mergeCell ref="L5:M5"/>
    <mergeCell ref="N5:N7"/>
    <mergeCell ref="G6:H6"/>
    <mergeCell ref="I6:J6"/>
    <mergeCell ref="L6:L7"/>
    <mergeCell ref="O4:O7"/>
    <mergeCell ref="A4:A7"/>
    <mergeCell ref="B4:B7"/>
    <mergeCell ref="C4:C7"/>
    <mergeCell ref="D4:F4"/>
    <mergeCell ref="G4:N4"/>
    <mergeCell ref="M6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BL113"/>
  <sheetViews>
    <sheetView topLeftCell="A100" workbookViewId="0">
      <selection activeCell="P104" sqref="P104:S104"/>
    </sheetView>
  </sheetViews>
  <sheetFormatPr baseColWidth="10" defaultRowHeight="20" customHeight="1" x14ac:dyDescent="0.2"/>
  <cols>
    <col min="1" max="1" width="7.5" style="199" customWidth="1"/>
    <col min="2" max="2" width="11" style="199" bestFit="1" customWidth="1"/>
    <col min="3" max="3" width="8.83203125" style="199" customWidth="1"/>
    <col min="4" max="18" width="5.83203125" style="199" customWidth="1"/>
    <col min="19" max="31" width="4.83203125" style="199" customWidth="1"/>
    <col min="32" max="32" width="17.6640625" style="199" bestFit="1" customWidth="1"/>
    <col min="33" max="33" width="4.83203125" style="199" customWidth="1"/>
    <col min="34" max="64" width="10.83203125" style="2"/>
  </cols>
  <sheetData>
    <row r="1" spans="1:64" ht="25" customHeight="1" thickBot="1" x14ac:dyDescent="0.25">
      <c r="A1" s="493"/>
      <c r="B1" s="493"/>
      <c r="C1" s="493"/>
      <c r="D1" s="49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/>
    </row>
    <row r="2" spans="1:64" ht="25" customHeight="1" x14ac:dyDescent="0.2">
      <c r="A2" s="125"/>
      <c r="B2" s="125"/>
      <c r="C2" s="125"/>
      <c r="D2" s="125"/>
      <c r="E2" s="123"/>
      <c r="F2" s="123"/>
      <c r="G2" s="124" t="s">
        <v>231</v>
      </c>
      <c r="H2" s="124"/>
      <c r="I2" s="124"/>
      <c r="J2" s="124"/>
      <c r="K2" s="124"/>
      <c r="L2" s="124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4"/>
      <c r="AA2" s="494" t="s">
        <v>232</v>
      </c>
      <c r="AB2" s="495"/>
      <c r="AC2" s="495"/>
      <c r="AD2" s="496"/>
      <c r="AE2" s="497"/>
      <c r="AF2" s="498"/>
      <c r="AG2" s="499"/>
    </row>
    <row r="3" spans="1:64" ht="25" customHeight="1" thickBot="1" x14ac:dyDescent="0.25">
      <c r="A3" s="126"/>
      <c r="B3" s="125"/>
      <c r="C3" s="125"/>
      <c r="D3" s="125"/>
      <c r="E3" s="123"/>
      <c r="F3" s="123"/>
      <c r="G3" s="124"/>
      <c r="H3" s="124"/>
      <c r="I3" s="124"/>
      <c r="J3" s="124"/>
      <c r="K3" s="124"/>
      <c r="L3" s="124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4"/>
      <c r="AA3" s="500" t="s">
        <v>51</v>
      </c>
      <c r="AB3" s="501"/>
      <c r="AC3" s="501"/>
      <c r="AD3" s="502"/>
      <c r="AE3" s="503"/>
      <c r="AF3" s="501"/>
      <c r="AG3" s="504"/>
    </row>
    <row r="4" spans="1:64" ht="25" customHeight="1" thickBot="1" x14ac:dyDescent="0.25">
      <c r="A4" s="123"/>
      <c r="B4" s="123"/>
      <c r="C4" s="124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4"/>
      <c r="AB4" s="505"/>
      <c r="AC4" s="506"/>
      <c r="AD4" s="506"/>
      <c r="AE4" s="506"/>
      <c r="AF4" s="506"/>
      <c r="AG4" s="506"/>
    </row>
    <row r="5" spans="1:64" ht="25" customHeight="1" x14ac:dyDescent="0.2">
      <c r="A5" s="507"/>
      <c r="B5" s="508"/>
      <c r="C5" s="513" t="s">
        <v>233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9" t="s">
        <v>234</v>
      </c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1"/>
      <c r="AE5" s="522" t="s">
        <v>235</v>
      </c>
      <c r="AF5" s="522"/>
      <c r="AG5" s="523"/>
    </row>
    <row r="6" spans="1:64" ht="25" customHeight="1" x14ac:dyDescent="0.2">
      <c r="A6" s="509"/>
      <c r="B6" s="510"/>
      <c r="C6" s="515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28" t="s">
        <v>236</v>
      </c>
      <c r="T6" s="529"/>
      <c r="U6" s="528"/>
      <c r="V6" s="528"/>
      <c r="W6" s="528"/>
      <c r="X6" s="528"/>
      <c r="Y6" s="530" t="s">
        <v>237</v>
      </c>
      <c r="Z6" s="531"/>
      <c r="AA6" s="531"/>
      <c r="AB6" s="531"/>
      <c r="AC6" s="531"/>
      <c r="AD6" s="532"/>
      <c r="AE6" s="524"/>
      <c r="AF6" s="524"/>
      <c r="AG6" s="525"/>
    </row>
    <row r="7" spans="1:64" ht="25" customHeight="1" thickBot="1" x14ac:dyDescent="0.25">
      <c r="A7" s="511"/>
      <c r="B7" s="512"/>
      <c r="C7" s="517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33" t="s">
        <v>216</v>
      </c>
      <c r="T7" s="534"/>
      <c r="U7" s="534"/>
      <c r="V7" s="535" t="s">
        <v>217</v>
      </c>
      <c r="W7" s="535"/>
      <c r="X7" s="535"/>
      <c r="Y7" s="536" t="s">
        <v>216</v>
      </c>
      <c r="Z7" s="537"/>
      <c r="AA7" s="536"/>
      <c r="AB7" s="536" t="s">
        <v>217</v>
      </c>
      <c r="AC7" s="536"/>
      <c r="AD7" s="536"/>
      <c r="AE7" s="526"/>
      <c r="AF7" s="526"/>
      <c r="AG7" s="527"/>
    </row>
    <row r="8" spans="1:64" ht="25" customHeight="1" x14ac:dyDescent="0.2">
      <c r="A8" s="547" t="s">
        <v>238</v>
      </c>
      <c r="B8" s="550" t="s">
        <v>239</v>
      </c>
      <c r="C8" s="127">
        <v>1</v>
      </c>
      <c r="D8" s="552" t="s">
        <v>240</v>
      </c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4"/>
      <c r="S8" s="128">
        <v>1592</v>
      </c>
      <c r="T8" s="555"/>
      <c r="U8" s="556"/>
      <c r="V8" s="127">
        <v>1024</v>
      </c>
      <c r="W8" s="555"/>
      <c r="X8" s="556"/>
      <c r="Y8" s="128">
        <v>1593</v>
      </c>
      <c r="Z8" s="555"/>
      <c r="AA8" s="556"/>
      <c r="AB8" s="127">
        <v>1025</v>
      </c>
      <c r="AC8" s="538"/>
      <c r="AD8" s="539"/>
      <c r="AE8" s="128">
        <v>104</v>
      </c>
      <c r="AF8" s="129"/>
      <c r="AG8" s="130" t="s">
        <v>128</v>
      </c>
    </row>
    <row r="9" spans="1:64" ht="25" customHeight="1" x14ac:dyDescent="0.2">
      <c r="A9" s="548"/>
      <c r="B9" s="551"/>
      <c r="C9" s="131">
        <v>2</v>
      </c>
      <c r="D9" s="540" t="s">
        <v>241</v>
      </c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2"/>
      <c r="S9" s="132">
        <v>1594</v>
      </c>
      <c r="T9" s="543"/>
      <c r="U9" s="544"/>
      <c r="V9" s="131">
        <v>1026</v>
      </c>
      <c r="W9" s="543"/>
      <c r="X9" s="544"/>
      <c r="Y9" s="132">
        <v>1595</v>
      </c>
      <c r="Z9" s="543"/>
      <c r="AA9" s="544"/>
      <c r="AB9" s="131">
        <v>1027</v>
      </c>
      <c r="AC9" s="545"/>
      <c r="AD9" s="546"/>
      <c r="AE9" s="132">
        <v>105</v>
      </c>
      <c r="AF9" s="133"/>
      <c r="AG9" s="134" t="s">
        <v>128</v>
      </c>
    </row>
    <row r="10" spans="1:64" ht="25" customHeight="1" x14ac:dyDescent="0.2">
      <c r="A10" s="548"/>
      <c r="B10" s="551"/>
      <c r="C10" s="131">
        <v>3</v>
      </c>
      <c r="D10" s="557" t="s">
        <v>242</v>
      </c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8"/>
      <c r="R10" s="558"/>
      <c r="S10" s="559"/>
      <c r="T10" s="560"/>
      <c r="U10" s="560"/>
      <c r="V10" s="560"/>
      <c r="W10" s="560"/>
      <c r="X10" s="561"/>
      <c r="Y10" s="559"/>
      <c r="Z10" s="560"/>
      <c r="AA10" s="560"/>
      <c r="AB10" s="560"/>
      <c r="AC10" s="560"/>
      <c r="AD10" s="561"/>
      <c r="AE10" s="132">
        <v>106</v>
      </c>
      <c r="AF10" s="133"/>
      <c r="AG10" s="134" t="s">
        <v>128</v>
      </c>
    </row>
    <row r="11" spans="1:64" ht="25" customHeight="1" x14ac:dyDescent="0.2">
      <c r="A11" s="548"/>
      <c r="B11" s="551"/>
      <c r="C11" s="131">
        <v>4</v>
      </c>
      <c r="D11" s="540" t="s">
        <v>243</v>
      </c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2"/>
      <c r="S11" s="559"/>
      <c r="T11" s="560"/>
      <c r="U11" s="560"/>
      <c r="V11" s="560"/>
      <c r="W11" s="560"/>
      <c r="X11" s="561"/>
      <c r="Y11" s="559"/>
      <c r="Z11" s="560"/>
      <c r="AA11" s="560"/>
      <c r="AB11" s="131">
        <v>603</v>
      </c>
      <c r="AC11" s="578"/>
      <c r="AD11" s="579"/>
      <c r="AE11" s="132">
        <v>108</v>
      </c>
      <c r="AF11" s="133"/>
      <c r="AG11" s="134" t="s">
        <v>128</v>
      </c>
    </row>
    <row r="12" spans="1:64" ht="25" customHeight="1" x14ac:dyDescent="0.2">
      <c r="A12" s="548"/>
      <c r="B12" s="551"/>
      <c r="C12" s="131">
        <v>5</v>
      </c>
      <c r="D12" s="540" t="s">
        <v>244</v>
      </c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2"/>
      <c r="S12" s="132">
        <v>1721</v>
      </c>
      <c r="T12" s="543"/>
      <c r="U12" s="544"/>
      <c r="V12" s="132">
        <v>1722</v>
      </c>
      <c r="W12" s="545"/>
      <c r="X12" s="546"/>
      <c r="Y12" s="135">
        <v>1596</v>
      </c>
      <c r="Z12" s="545"/>
      <c r="AA12" s="546"/>
      <c r="AB12" s="131">
        <v>954</v>
      </c>
      <c r="AC12" s="578"/>
      <c r="AD12" s="579"/>
      <c r="AE12" s="132">
        <v>955</v>
      </c>
      <c r="AF12" s="133"/>
      <c r="AG12" s="136" t="s">
        <v>128</v>
      </c>
    </row>
    <row r="13" spans="1:64" s="122" customFormat="1" ht="25" customHeight="1" x14ac:dyDescent="0.2">
      <c r="A13" s="548"/>
      <c r="B13" s="551"/>
      <c r="C13" s="562">
        <v>6</v>
      </c>
      <c r="D13" s="564" t="s">
        <v>245</v>
      </c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6"/>
      <c r="S13" s="562">
        <v>1597</v>
      </c>
      <c r="T13" s="570"/>
      <c r="U13" s="571"/>
      <c r="V13" s="562">
        <v>1598</v>
      </c>
      <c r="W13" s="574"/>
      <c r="X13" s="575"/>
      <c r="Y13" s="562">
        <v>1599</v>
      </c>
      <c r="Z13" s="574"/>
      <c r="AA13" s="575"/>
      <c r="AB13" s="562">
        <v>1631</v>
      </c>
      <c r="AC13" s="584"/>
      <c r="AD13" s="585"/>
      <c r="AE13" s="562">
        <v>1632</v>
      </c>
      <c r="AF13" s="582">
        <v>6816383</v>
      </c>
      <c r="AG13" s="580" t="s">
        <v>128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s="122" customFormat="1" ht="25" customHeight="1" x14ac:dyDescent="0.2">
      <c r="A14" s="548"/>
      <c r="B14" s="551"/>
      <c r="C14" s="563"/>
      <c r="D14" s="567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9"/>
      <c r="S14" s="563"/>
      <c r="T14" s="572"/>
      <c r="U14" s="573"/>
      <c r="V14" s="563"/>
      <c r="W14" s="576"/>
      <c r="X14" s="577"/>
      <c r="Y14" s="563"/>
      <c r="Z14" s="576"/>
      <c r="AA14" s="577"/>
      <c r="AB14" s="563"/>
      <c r="AC14" s="586"/>
      <c r="AD14" s="587"/>
      <c r="AE14" s="563"/>
      <c r="AF14" s="583"/>
      <c r="AG14" s="58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25" customHeight="1" x14ac:dyDescent="0.2">
      <c r="A15" s="548"/>
      <c r="B15" s="551"/>
      <c r="C15" s="131">
        <v>7</v>
      </c>
      <c r="D15" s="540" t="s">
        <v>246</v>
      </c>
      <c r="E15" s="541"/>
      <c r="F15" s="541"/>
      <c r="G15" s="541"/>
      <c r="H15" s="541"/>
      <c r="I15" s="541"/>
      <c r="J15" s="541"/>
      <c r="K15" s="541"/>
      <c r="L15" s="541"/>
      <c r="M15" s="541"/>
      <c r="N15" s="541"/>
      <c r="O15" s="541"/>
      <c r="P15" s="541"/>
      <c r="Q15" s="541"/>
      <c r="R15" s="542"/>
      <c r="S15" s="559"/>
      <c r="T15" s="560"/>
      <c r="U15" s="560"/>
      <c r="V15" s="560"/>
      <c r="W15" s="560"/>
      <c r="X15" s="561"/>
      <c r="Y15" s="559"/>
      <c r="Z15" s="560"/>
      <c r="AA15" s="560"/>
      <c r="AB15" s="560"/>
      <c r="AC15" s="560"/>
      <c r="AD15" s="561"/>
      <c r="AE15" s="132">
        <v>110</v>
      </c>
      <c r="AF15" s="133"/>
      <c r="AG15" s="134" t="s">
        <v>128</v>
      </c>
    </row>
    <row r="16" spans="1:64" ht="25" customHeight="1" x14ac:dyDescent="0.2">
      <c r="A16" s="548"/>
      <c r="B16" s="551"/>
      <c r="C16" s="131">
        <v>8</v>
      </c>
      <c r="D16" s="540" t="s">
        <v>247</v>
      </c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2"/>
      <c r="S16" s="559"/>
      <c r="T16" s="560"/>
      <c r="U16" s="560"/>
      <c r="V16" s="560"/>
      <c r="W16" s="560"/>
      <c r="X16" s="561"/>
      <c r="Y16" s="559"/>
      <c r="Z16" s="560"/>
      <c r="AA16" s="560"/>
      <c r="AB16" s="131">
        <v>605</v>
      </c>
      <c r="AC16" s="545"/>
      <c r="AD16" s="546"/>
      <c r="AE16" s="132">
        <v>155</v>
      </c>
      <c r="AF16" s="133"/>
      <c r="AG16" s="134" t="s">
        <v>128</v>
      </c>
    </row>
    <row r="17" spans="1:33" ht="25" customHeight="1" x14ac:dyDescent="0.2">
      <c r="A17" s="548"/>
      <c r="B17" s="551"/>
      <c r="C17" s="131">
        <v>9</v>
      </c>
      <c r="D17" s="540" t="s">
        <v>248</v>
      </c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2"/>
      <c r="S17" s="131">
        <v>1633</v>
      </c>
      <c r="T17" s="545"/>
      <c r="U17" s="546"/>
      <c r="V17" s="131">
        <v>1105</v>
      </c>
      <c r="W17" s="545"/>
      <c r="X17" s="546"/>
      <c r="Y17" s="131">
        <v>1634</v>
      </c>
      <c r="Z17" s="545"/>
      <c r="AA17" s="546"/>
      <c r="AB17" s="137">
        <v>606</v>
      </c>
      <c r="AC17" s="545"/>
      <c r="AD17" s="546"/>
      <c r="AE17" s="132">
        <v>152</v>
      </c>
      <c r="AF17" s="133"/>
      <c r="AG17" s="134" t="s">
        <v>128</v>
      </c>
    </row>
    <row r="18" spans="1:33" ht="25" customHeight="1" x14ac:dyDescent="0.2">
      <c r="A18" s="548"/>
      <c r="B18" s="551"/>
      <c r="C18" s="131">
        <v>10</v>
      </c>
      <c r="D18" s="540" t="s">
        <v>249</v>
      </c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7"/>
      <c r="S18" s="559"/>
      <c r="T18" s="560"/>
      <c r="U18" s="560"/>
      <c r="V18" s="560"/>
      <c r="W18" s="560"/>
      <c r="X18" s="561"/>
      <c r="Y18" s="131">
        <v>1635</v>
      </c>
      <c r="Z18" s="545"/>
      <c r="AA18" s="546"/>
      <c r="AB18" s="131">
        <v>1031</v>
      </c>
      <c r="AC18" s="545"/>
      <c r="AD18" s="546"/>
      <c r="AE18" s="132">
        <v>1032</v>
      </c>
      <c r="AF18" s="133"/>
      <c r="AG18" s="134" t="s">
        <v>128</v>
      </c>
    </row>
    <row r="19" spans="1:33" ht="25" customHeight="1" x14ac:dyDescent="0.2">
      <c r="A19" s="548"/>
      <c r="B19" s="551"/>
      <c r="C19" s="131">
        <v>11</v>
      </c>
      <c r="D19" s="588" t="s">
        <v>250</v>
      </c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  <c r="AC19" s="589"/>
      <c r="AD19" s="590"/>
      <c r="AE19" s="132">
        <v>1104</v>
      </c>
      <c r="AF19" s="138"/>
      <c r="AG19" s="134" t="s">
        <v>128</v>
      </c>
    </row>
    <row r="20" spans="1:33" ht="25" customHeight="1" x14ac:dyDescent="0.2">
      <c r="A20" s="548"/>
      <c r="B20" s="551"/>
      <c r="C20" s="131">
        <v>12</v>
      </c>
      <c r="D20" s="557" t="s">
        <v>251</v>
      </c>
      <c r="E20" s="558"/>
      <c r="F20" s="558"/>
      <c r="G20" s="558"/>
      <c r="H20" s="558"/>
      <c r="I20" s="558"/>
      <c r="J20" s="558"/>
      <c r="K20" s="558"/>
      <c r="L20" s="591"/>
      <c r="M20" s="139">
        <v>1098</v>
      </c>
      <c r="N20" s="592"/>
      <c r="O20" s="592"/>
      <c r="P20" s="592"/>
      <c r="Q20" s="592"/>
      <c r="R20" s="592"/>
      <c r="S20" s="557" t="s">
        <v>252</v>
      </c>
      <c r="T20" s="558"/>
      <c r="U20" s="558"/>
      <c r="V20" s="558"/>
      <c r="W20" s="558"/>
      <c r="X20" s="591"/>
      <c r="Y20" s="140">
        <v>1030</v>
      </c>
      <c r="Z20" s="593"/>
      <c r="AA20" s="594"/>
      <c r="AB20" s="594"/>
      <c r="AC20" s="594"/>
      <c r="AD20" s="595"/>
      <c r="AE20" s="131">
        <v>161</v>
      </c>
      <c r="AF20" s="138"/>
      <c r="AG20" s="134" t="s">
        <v>128</v>
      </c>
    </row>
    <row r="21" spans="1:33" ht="25" customHeight="1" x14ac:dyDescent="0.2">
      <c r="A21" s="548"/>
      <c r="B21" s="551"/>
      <c r="C21" s="131">
        <v>13</v>
      </c>
      <c r="D21" s="557" t="s">
        <v>253</v>
      </c>
      <c r="E21" s="596"/>
      <c r="F21" s="596"/>
      <c r="G21" s="596"/>
      <c r="H21" s="596"/>
      <c r="I21" s="596"/>
      <c r="J21" s="596"/>
      <c r="K21" s="596"/>
      <c r="L21" s="596"/>
      <c r="M21" s="596"/>
      <c r="N21" s="596"/>
      <c r="O21" s="596"/>
      <c r="P21" s="596"/>
      <c r="Q21" s="596"/>
      <c r="R21" s="596"/>
      <c r="S21" s="596"/>
      <c r="T21" s="596"/>
      <c r="U21" s="596"/>
      <c r="V21" s="596"/>
      <c r="W21" s="596"/>
      <c r="X21" s="596"/>
      <c r="Y21" s="596"/>
      <c r="Z21" s="596"/>
      <c r="AA21" s="596"/>
      <c r="AB21" s="596"/>
      <c r="AC21" s="596"/>
      <c r="AD21" s="597"/>
      <c r="AE21" s="131">
        <v>1774</v>
      </c>
      <c r="AF21" s="138"/>
      <c r="AG21" s="134" t="s">
        <v>128</v>
      </c>
    </row>
    <row r="22" spans="1:33" ht="25" customHeight="1" thickBot="1" x14ac:dyDescent="0.25">
      <c r="A22" s="548"/>
      <c r="B22" s="551"/>
      <c r="C22" s="137">
        <v>14</v>
      </c>
      <c r="D22" s="598" t="s">
        <v>254</v>
      </c>
      <c r="E22" s="599"/>
      <c r="F22" s="599"/>
      <c r="G22" s="599"/>
      <c r="H22" s="599"/>
      <c r="I22" s="599"/>
      <c r="J22" s="599"/>
      <c r="K22" s="599"/>
      <c r="L22" s="600"/>
      <c r="M22" s="141">
        <v>159</v>
      </c>
      <c r="N22" s="601"/>
      <c r="O22" s="601"/>
      <c r="P22" s="601"/>
      <c r="Q22" s="601"/>
      <c r="R22" s="601"/>
      <c r="S22" s="598" t="s">
        <v>255</v>
      </c>
      <c r="T22" s="599"/>
      <c r="U22" s="599"/>
      <c r="V22" s="599"/>
      <c r="W22" s="599"/>
      <c r="X22" s="600"/>
      <c r="Y22" s="137">
        <v>748</v>
      </c>
      <c r="Z22" s="602"/>
      <c r="AA22" s="603"/>
      <c r="AB22" s="603"/>
      <c r="AC22" s="603"/>
      <c r="AD22" s="604"/>
      <c r="AE22" s="137">
        <v>749</v>
      </c>
      <c r="AF22" s="142"/>
      <c r="AG22" s="143" t="s">
        <v>128</v>
      </c>
    </row>
    <row r="23" spans="1:33" ht="25" customHeight="1" x14ac:dyDescent="0.2">
      <c r="A23" s="548"/>
      <c r="B23" s="550" t="s">
        <v>256</v>
      </c>
      <c r="C23" s="127">
        <v>15</v>
      </c>
      <c r="D23" s="607" t="s">
        <v>257</v>
      </c>
      <c r="E23" s="607"/>
      <c r="F23" s="607"/>
      <c r="G23" s="607"/>
      <c r="H23" s="607"/>
      <c r="I23" s="607"/>
      <c r="J23" s="607"/>
      <c r="K23" s="607"/>
      <c r="L23" s="607"/>
      <c r="M23" s="127">
        <v>166</v>
      </c>
      <c r="N23" s="608"/>
      <c r="O23" s="608"/>
      <c r="P23" s="608"/>
      <c r="Q23" s="608"/>
      <c r="R23" s="608"/>
      <c r="S23" s="607" t="s">
        <v>258</v>
      </c>
      <c r="T23" s="607"/>
      <c r="U23" s="607"/>
      <c r="V23" s="607"/>
      <c r="W23" s="607"/>
      <c r="X23" s="607"/>
      <c r="Y23" s="127">
        <v>907</v>
      </c>
      <c r="Z23" s="609"/>
      <c r="AA23" s="609"/>
      <c r="AB23" s="609"/>
      <c r="AC23" s="609"/>
      <c r="AD23" s="609"/>
      <c r="AE23" s="127">
        <v>764</v>
      </c>
      <c r="AF23" s="144"/>
      <c r="AG23" s="145" t="s">
        <v>142</v>
      </c>
    </row>
    <row r="24" spans="1:33" ht="25" customHeight="1" x14ac:dyDescent="0.2">
      <c r="A24" s="548"/>
      <c r="B24" s="551"/>
      <c r="C24" s="131">
        <v>16</v>
      </c>
      <c r="D24" s="610" t="s">
        <v>259</v>
      </c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0"/>
      <c r="T24" s="610"/>
      <c r="U24" s="610"/>
      <c r="V24" s="610"/>
      <c r="W24" s="610"/>
      <c r="X24" s="610"/>
      <c r="Y24" s="610"/>
      <c r="Z24" s="610"/>
      <c r="AA24" s="610"/>
      <c r="AB24" s="610"/>
      <c r="AC24" s="610"/>
      <c r="AD24" s="610"/>
      <c r="AE24" s="131">
        <v>169</v>
      </c>
      <c r="AF24" s="146"/>
      <c r="AG24" s="147" t="s">
        <v>142</v>
      </c>
    </row>
    <row r="25" spans="1:33" ht="25" customHeight="1" x14ac:dyDescent="0.2">
      <c r="A25" s="548"/>
      <c r="B25" s="605"/>
      <c r="C25" s="131">
        <v>17</v>
      </c>
      <c r="D25" s="619" t="s">
        <v>260</v>
      </c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  <c r="AC25" s="620"/>
      <c r="AD25" s="620"/>
      <c r="AE25" s="131">
        <v>1833</v>
      </c>
      <c r="AF25" s="148"/>
      <c r="AG25" s="147" t="s">
        <v>142</v>
      </c>
    </row>
    <row r="26" spans="1:33" ht="25" customHeight="1" thickBot="1" x14ac:dyDescent="0.25">
      <c r="A26" s="548"/>
      <c r="B26" s="605"/>
      <c r="C26" s="149">
        <v>18</v>
      </c>
      <c r="D26" s="621" t="s">
        <v>261</v>
      </c>
      <c r="E26" s="622"/>
      <c r="F26" s="622"/>
      <c r="G26" s="622"/>
      <c r="H26" s="622"/>
      <c r="I26" s="622"/>
      <c r="J26" s="622"/>
      <c r="K26" s="622"/>
      <c r="L26" s="622"/>
      <c r="M26" s="622"/>
      <c r="N26" s="622"/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622"/>
      <c r="AB26" s="622"/>
      <c r="AC26" s="622"/>
      <c r="AD26" s="623"/>
      <c r="AE26" s="150">
        <v>158</v>
      </c>
      <c r="AF26" s="151"/>
      <c r="AG26" s="152" t="s">
        <v>140</v>
      </c>
    </row>
    <row r="27" spans="1:33" ht="25" customHeight="1" x14ac:dyDescent="0.2">
      <c r="A27" s="548"/>
      <c r="B27" s="551"/>
      <c r="C27" s="140">
        <v>19</v>
      </c>
      <c r="D27" s="624" t="s">
        <v>262</v>
      </c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625"/>
      <c r="AB27" s="625"/>
      <c r="AC27" s="625"/>
      <c r="AD27" s="626"/>
      <c r="AE27" s="140">
        <v>111</v>
      </c>
      <c r="AF27" s="153"/>
      <c r="AG27" s="154" t="s">
        <v>142</v>
      </c>
    </row>
    <row r="28" spans="1:33" ht="25" customHeight="1" x14ac:dyDescent="0.2">
      <c r="A28" s="548"/>
      <c r="B28" s="551"/>
      <c r="C28" s="131">
        <v>20</v>
      </c>
      <c r="D28" s="557" t="s">
        <v>263</v>
      </c>
      <c r="E28" s="558"/>
      <c r="F28" s="558"/>
      <c r="G28" s="558"/>
      <c r="H28" s="558"/>
      <c r="I28" s="558"/>
      <c r="J28" s="558"/>
      <c r="K28" s="558"/>
      <c r="L28" s="591"/>
      <c r="M28" s="139">
        <v>750</v>
      </c>
      <c r="N28" s="592"/>
      <c r="O28" s="592"/>
      <c r="P28" s="592"/>
      <c r="Q28" s="592"/>
      <c r="R28" s="592"/>
      <c r="S28" s="557" t="s">
        <v>264</v>
      </c>
      <c r="T28" s="558"/>
      <c r="U28" s="558"/>
      <c r="V28" s="558"/>
      <c r="W28" s="558"/>
      <c r="X28" s="591"/>
      <c r="Y28" s="140">
        <v>740</v>
      </c>
      <c r="Z28" s="593"/>
      <c r="AA28" s="594"/>
      <c r="AB28" s="594"/>
      <c r="AC28" s="594"/>
      <c r="AD28" s="595"/>
      <c r="AE28" s="131">
        <v>751</v>
      </c>
      <c r="AF28" s="138"/>
      <c r="AG28" s="147" t="s">
        <v>142</v>
      </c>
    </row>
    <row r="29" spans="1:33" ht="25" customHeight="1" thickBot="1" x14ac:dyDescent="0.25">
      <c r="A29" s="548"/>
      <c r="B29" s="606"/>
      <c r="C29" s="155">
        <v>21</v>
      </c>
      <c r="D29" s="627" t="s">
        <v>265</v>
      </c>
      <c r="E29" s="628"/>
      <c r="F29" s="628"/>
      <c r="G29" s="628"/>
      <c r="H29" s="628"/>
      <c r="I29" s="628"/>
      <c r="J29" s="628"/>
      <c r="K29" s="628"/>
      <c r="L29" s="629"/>
      <c r="M29" s="155">
        <v>822</v>
      </c>
      <c r="N29" s="630"/>
      <c r="O29" s="631"/>
      <c r="P29" s="631"/>
      <c r="Q29" s="631"/>
      <c r="R29" s="632"/>
      <c r="S29" s="627" t="s">
        <v>266</v>
      </c>
      <c r="T29" s="628"/>
      <c r="U29" s="628"/>
      <c r="V29" s="628"/>
      <c r="W29" s="628"/>
      <c r="X29" s="629"/>
      <c r="Y29" s="155">
        <v>765</v>
      </c>
      <c r="Z29" s="633"/>
      <c r="AA29" s="634"/>
      <c r="AB29" s="634"/>
      <c r="AC29" s="634"/>
      <c r="AD29" s="635"/>
      <c r="AE29" s="155">
        <v>766</v>
      </c>
      <c r="AF29" s="156"/>
      <c r="AG29" s="157" t="s">
        <v>142</v>
      </c>
    </row>
    <row r="30" spans="1:33" ht="25" customHeight="1" thickBot="1" x14ac:dyDescent="0.25">
      <c r="A30" s="549"/>
      <c r="B30" s="158"/>
      <c r="C30" s="159">
        <v>22</v>
      </c>
      <c r="D30" s="636" t="s">
        <v>267</v>
      </c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7"/>
      <c r="AB30" s="637"/>
      <c r="AC30" s="637"/>
      <c r="AD30" s="638"/>
      <c r="AE30" s="159">
        <v>170</v>
      </c>
      <c r="AF30" s="160">
        <f>SUM(AF8:AF29)</f>
        <v>6816383</v>
      </c>
      <c r="AG30" s="161" t="s">
        <v>140</v>
      </c>
    </row>
    <row r="31" spans="1:33" ht="25" customHeight="1" x14ac:dyDescent="0.2">
      <c r="A31" s="611" t="s">
        <v>268</v>
      </c>
      <c r="B31" s="162"/>
      <c r="C31" s="163">
        <v>23</v>
      </c>
      <c r="D31" s="614" t="s">
        <v>269</v>
      </c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6"/>
      <c r="Y31" s="127">
        <v>157</v>
      </c>
      <c r="Z31" s="538"/>
      <c r="AA31" s="617"/>
      <c r="AB31" s="617"/>
      <c r="AC31" s="617"/>
      <c r="AD31" s="539"/>
      <c r="AE31" s="130" t="s">
        <v>128</v>
      </c>
      <c r="AF31" s="164"/>
      <c r="AG31" s="165"/>
    </row>
    <row r="32" spans="1:33" ht="25" customHeight="1" x14ac:dyDescent="0.2">
      <c r="A32" s="612"/>
      <c r="B32" s="166"/>
      <c r="C32" s="141">
        <v>24</v>
      </c>
      <c r="D32" s="588" t="s">
        <v>270</v>
      </c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90"/>
      <c r="Y32" s="131">
        <v>1017</v>
      </c>
      <c r="Z32" s="545"/>
      <c r="AA32" s="618"/>
      <c r="AB32" s="618"/>
      <c r="AC32" s="618"/>
      <c r="AD32" s="546"/>
      <c r="AE32" s="167" t="s">
        <v>128</v>
      </c>
      <c r="AF32" s="168"/>
      <c r="AG32" s="165"/>
    </row>
    <row r="33" spans="1:33" ht="25" customHeight="1" x14ac:dyDescent="0.2">
      <c r="A33" s="612"/>
      <c r="B33" s="166"/>
      <c r="C33" s="131">
        <v>25</v>
      </c>
      <c r="D33" s="588" t="s">
        <v>271</v>
      </c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90"/>
      <c r="Y33" s="131">
        <v>1033</v>
      </c>
      <c r="Z33" s="545"/>
      <c r="AA33" s="618"/>
      <c r="AB33" s="618"/>
      <c r="AC33" s="618"/>
      <c r="AD33" s="546"/>
      <c r="AE33" s="134" t="s">
        <v>128</v>
      </c>
      <c r="AF33" s="168"/>
      <c r="AG33" s="165"/>
    </row>
    <row r="34" spans="1:33" ht="25" customHeight="1" x14ac:dyDescent="0.2">
      <c r="A34" s="612"/>
      <c r="B34" s="166"/>
      <c r="C34" s="131">
        <v>26</v>
      </c>
      <c r="D34" s="588" t="s">
        <v>272</v>
      </c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90"/>
      <c r="Y34" s="131">
        <v>201</v>
      </c>
      <c r="Z34" s="545"/>
      <c r="AA34" s="618"/>
      <c r="AB34" s="618"/>
      <c r="AC34" s="618"/>
      <c r="AD34" s="546"/>
      <c r="AE34" s="134" t="s">
        <v>128</v>
      </c>
      <c r="AF34" s="168"/>
      <c r="AG34" s="165"/>
    </row>
    <row r="35" spans="1:33" ht="25" customHeight="1" x14ac:dyDescent="0.2">
      <c r="A35" s="612"/>
      <c r="B35" s="166"/>
      <c r="C35" s="141">
        <v>27</v>
      </c>
      <c r="D35" s="588" t="s">
        <v>273</v>
      </c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90"/>
      <c r="Y35" s="131">
        <v>1035</v>
      </c>
      <c r="Z35" s="545"/>
      <c r="AA35" s="618"/>
      <c r="AB35" s="618"/>
      <c r="AC35" s="618"/>
      <c r="AD35" s="546"/>
      <c r="AE35" s="134" t="s">
        <v>128</v>
      </c>
      <c r="AF35" s="169"/>
      <c r="AG35" s="165"/>
    </row>
    <row r="36" spans="1:33" ht="25" customHeight="1" x14ac:dyDescent="0.2">
      <c r="A36" s="612"/>
      <c r="B36" s="166"/>
      <c r="C36" s="131">
        <v>28</v>
      </c>
      <c r="D36" s="588" t="s">
        <v>274</v>
      </c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90"/>
      <c r="Y36" s="131">
        <v>910</v>
      </c>
      <c r="Z36" s="545"/>
      <c r="AA36" s="618"/>
      <c r="AB36" s="618"/>
      <c r="AC36" s="618"/>
      <c r="AD36" s="546"/>
      <c r="AE36" s="134" t="s">
        <v>128</v>
      </c>
      <c r="AF36" s="168"/>
      <c r="AG36" s="165"/>
    </row>
    <row r="37" spans="1:33" ht="25" customHeight="1" x14ac:dyDescent="0.2">
      <c r="A37" s="612"/>
      <c r="B37" s="170"/>
      <c r="C37" s="131">
        <v>29</v>
      </c>
      <c r="D37" s="557" t="s">
        <v>275</v>
      </c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39"/>
      <c r="X37" s="640"/>
      <c r="Y37" s="131">
        <v>1036</v>
      </c>
      <c r="Z37" s="545"/>
      <c r="AA37" s="618"/>
      <c r="AB37" s="618"/>
      <c r="AC37" s="618"/>
      <c r="AD37" s="546"/>
      <c r="AE37" s="147" t="s">
        <v>142</v>
      </c>
      <c r="AF37" s="168"/>
      <c r="AG37" s="165"/>
    </row>
    <row r="38" spans="1:33" ht="25" customHeight="1" x14ac:dyDescent="0.2">
      <c r="A38" s="612"/>
      <c r="B38" s="641" t="s">
        <v>276</v>
      </c>
      <c r="C38" s="131">
        <v>30</v>
      </c>
      <c r="D38" s="644" t="s">
        <v>277</v>
      </c>
      <c r="E38" s="645"/>
      <c r="F38" s="645"/>
      <c r="G38" s="645"/>
      <c r="H38" s="645"/>
      <c r="I38" s="645"/>
      <c r="J38" s="645"/>
      <c r="K38" s="645"/>
      <c r="L38" s="645"/>
      <c r="M38" s="645"/>
      <c r="N38" s="645"/>
      <c r="O38" s="645"/>
      <c r="P38" s="645"/>
      <c r="Q38" s="645"/>
      <c r="R38" s="645"/>
      <c r="S38" s="645"/>
      <c r="T38" s="645"/>
      <c r="U38" s="645"/>
      <c r="V38" s="645"/>
      <c r="W38" s="645"/>
      <c r="X38" s="646"/>
      <c r="Y38" s="131">
        <v>1101</v>
      </c>
      <c r="Z38" s="545"/>
      <c r="AA38" s="618"/>
      <c r="AB38" s="618"/>
      <c r="AC38" s="618"/>
      <c r="AD38" s="546"/>
      <c r="AE38" s="147" t="s">
        <v>142</v>
      </c>
      <c r="AF38" s="168"/>
      <c r="AG38" s="165"/>
    </row>
    <row r="39" spans="1:33" ht="25" customHeight="1" x14ac:dyDescent="0.2">
      <c r="A39" s="612"/>
      <c r="B39" s="642"/>
      <c r="C39" s="141">
        <v>31</v>
      </c>
      <c r="D39" s="588" t="s">
        <v>278</v>
      </c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90"/>
      <c r="Y39" s="131">
        <v>135</v>
      </c>
      <c r="Z39" s="545"/>
      <c r="AA39" s="618"/>
      <c r="AB39" s="618"/>
      <c r="AC39" s="618"/>
      <c r="AD39" s="546"/>
      <c r="AE39" s="147" t="s">
        <v>142</v>
      </c>
      <c r="AF39" s="168"/>
      <c r="AG39" s="165"/>
    </row>
    <row r="40" spans="1:33" ht="25" customHeight="1" x14ac:dyDescent="0.2">
      <c r="A40" s="612"/>
      <c r="B40" s="642"/>
      <c r="C40" s="131">
        <v>32</v>
      </c>
      <c r="D40" s="588" t="s">
        <v>279</v>
      </c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90"/>
      <c r="Y40" s="131">
        <v>136</v>
      </c>
      <c r="Z40" s="545"/>
      <c r="AA40" s="618"/>
      <c r="AB40" s="618"/>
      <c r="AC40" s="618"/>
      <c r="AD40" s="546"/>
      <c r="AE40" s="147" t="s">
        <v>142</v>
      </c>
      <c r="AF40" s="168"/>
      <c r="AG40" s="165"/>
    </row>
    <row r="41" spans="1:33" ht="25" customHeight="1" x14ac:dyDescent="0.2">
      <c r="A41" s="612"/>
      <c r="B41" s="642"/>
      <c r="C41" s="141">
        <v>33</v>
      </c>
      <c r="D41" s="588" t="s">
        <v>280</v>
      </c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90"/>
      <c r="Y41" s="131">
        <v>176</v>
      </c>
      <c r="Z41" s="545"/>
      <c r="AA41" s="618"/>
      <c r="AB41" s="618"/>
      <c r="AC41" s="618"/>
      <c r="AD41" s="546"/>
      <c r="AE41" s="147" t="s">
        <v>142</v>
      </c>
      <c r="AF41" s="168"/>
      <c r="AG41" s="165"/>
    </row>
    <row r="42" spans="1:33" ht="25" customHeight="1" x14ac:dyDescent="0.2">
      <c r="A42" s="612"/>
      <c r="B42" s="642"/>
      <c r="C42" s="131">
        <v>34</v>
      </c>
      <c r="D42" s="588" t="s">
        <v>281</v>
      </c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90"/>
      <c r="Y42" s="131">
        <v>752</v>
      </c>
      <c r="Z42" s="545"/>
      <c r="AA42" s="618"/>
      <c r="AB42" s="618"/>
      <c r="AC42" s="618"/>
      <c r="AD42" s="546"/>
      <c r="AE42" s="147" t="s">
        <v>142</v>
      </c>
      <c r="AF42" s="168"/>
      <c r="AG42" s="165"/>
    </row>
    <row r="43" spans="1:33" ht="25" customHeight="1" x14ac:dyDescent="0.2">
      <c r="A43" s="612"/>
      <c r="B43" s="642"/>
      <c r="C43" s="141">
        <v>35</v>
      </c>
      <c r="D43" s="588" t="s">
        <v>282</v>
      </c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90"/>
      <c r="Y43" s="131">
        <v>608</v>
      </c>
      <c r="Z43" s="545"/>
      <c r="AA43" s="618"/>
      <c r="AB43" s="618"/>
      <c r="AC43" s="618"/>
      <c r="AD43" s="546"/>
      <c r="AE43" s="147" t="s">
        <v>142</v>
      </c>
      <c r="AF43" s="168"/>
      <c r="AG43" s="165"/>
    </row>
    <row r="44" spans="1:33" ht="25" customHeight="1" x14ac:dyDescent="0.2">
      <c r="A44" s="612"/>
      <c r="B44" s="642"/>
      <c r="C44" s="141">
        <v>36</v>
      </c>
      <c r="D44" s="557" t="s">
        <v>283</v>
      </c>
      <c r="E44" s="558"/>
      <c r="F44" s="558"/>
      <c r="G44" s="558"/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91"/>
      <c r="Y44" s="131">
        <v>1636</v>
      </c>
      <c r="Z44" s="545"/>
      <c r="AA44" s="618"/>
      <c r="AB44" s="618"/>
      <c r="AC44" s="618"/>
      <c r="AD44" s="546"/>
      <c r="AE44" s="147" t="s">
        <v>142</v>
      </c>
      <c r="AF44" s="168"/>
      <c r="AG44" s="165"/>
    </row>
    <row r="45" spans="1:33" ht="25" customHeight="1" x14ac:dyDescent="0.2">
      <c r="A45" s="612"/>
      <c r="B45" s="642"/>
      <c r="C45" s="141">
        <v>37</v>
      </c>
      <c r="D45" s="588" t="s">
        <v>284</v>
      </c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90"/>
      <c r="Y45" s="131">
        <v>1637</v>
      </c>
      <c r="Z45" s="545"/>
      <c r="AA45" s="618"/>
      <c r="AB45" s="618"/>
      <c r="AC45" s="618"/>
      <c r="AD45" s="546"/>
      <c r="AE45" s="147" t="s">
        <v>142</v>
      </c>
      <c r="AF45" s="168"/>
      <c r="AG45" s="165"/>
    </row>
    <row r="46" spans="1:33" ht="25" customHeight="1" x14ac:dyDescent="0.2">
      <c r="A46" s="612"/>
      <c r="B46" s="642"/>
      <c r="C46" s="141">
        <v>38</v>
      </c>
      <c r="D46" s="588" t="s">
        <v>285</v>
      </c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90"/>
      <c r="Y46" s="131">
        <v>1638</v>
      </c>
      <c r="Z46" s="545"/>
      <c r="AA46" s="618"/>
      <c r="AB46" s="618"/>
      <c r="AC46" s="618"/>
      <c r="AD46" s="546"/>
      <c r="AE46" s="147" t="s">
        <v>142</v>
      </c>
      <c r="AF46" s="168"/>
      <c r="AG46" s="165"/>
    </row>
    <row r="47" spans="1:33" ht="25" customHeight="1" x14ac:dyDescent="0.2">
      <c r="A47" s="612"/>
      <c r="B47" s="642"/>
      <c r="C47" s="131">
        <v>39</v>
      </c>
      <c r="D47" s="588" t="s">
        <v>286</v>
      </c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90"/>
      <c r="Y47" s="131">
        <v>895</v>
      </c>
      <c r="Z47" s="545"/>
      <c r="AA47" s="618"/>
      <c r="AB47" s="618"/>
      <c r="AC47" s="618"/>
      <c r="AD47" s="546"/>
      <c r="AE47" s="147" t="s">
        <v>142</v>
      </c>
      <c r="AF47" s="168"/>
      <c r="AG47" s="165"/>
    </row>
    <row r="48" spans="1:33" ht="25" customHeight="1" x14ac:dyDescent="0.2">
      <c r="A48" s="612"/>
      <c r="B48" s="642"/>
      <c r="C48" s="141">
        <v>40</v>
      </c>
      <c r="D48" s="588" t="s">
        <v>287</v>
      </c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90"/>
      <c r="Y48" s="131">
        <v>867</v>
      </c>
      <c r="Z48" s="545"/>
      <c r="AA48" s="618"/>
      <c r="AB48" s="618"/>
      <c r="AC48" s="618"/>
      <c r="AD48" s="546"/>
      <c r="AE48" s="147" t="s">
        <v>142</v>
      </c>
      <c r="AF48" s="168"/>
      <c r="AG48" s="165"/>
    </row>
    <row r="49" spans="1:33" ht="25" customHeight="1" x14ac:dyDescent="0.2">
      <c r="A49" s="612"/>
      <c r="B49" s="642"/>
      <c r="C49" s="131">
        <v>41</v>
      </c>
      <c r="D49" s="588" t="s">
        <v>288</v>
      </c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90"/>
      <c r="Y49" s="131">
        <v>609</v>
      </c>
      <c r="Z49" s="545"/>
      <c r="AA49" s="618"/>
      <c r="AB49" s="618"/>
      <c r="AC49" s="618"/>
      <c r="AD49" s="546"/>
      <c r="AE49" s="147" t="s">
        <v>142</v>
      </c>
      <c r="AF49" s="168"/>
      <c r="AG49" s="165"/>
    </row>
    <row r="50" spans="1:33" ht="25" customHeight="1" x14ac:dyDescent="0.2">
      <c r="A50" s="612"/>
      <c r="B50" s="642"/>
      <c r="C50" s="141">
        <v>42</v>
      </c>
      <c r="D50" s="588" t="s">
        <v>289</v>
      </c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90"/>
      <c r="Y50" s="131">
        <v>1639</v>
      </c>
      <c r="Z50" s="545"/>
      <c r="AA50" s="618"/>
      <c r="AB50" s="618"/>
      <c r="AC50" s="618"/>
      <c r="AD50" s="546"/>
      <c r="AE50" s="147" t="s">
        <v>142</v>
      </c>
      <c r="AF50" s="168"/>
      <c r="AG50" s="165"/>
    </row>
    <row r="51" spans="1:33" ht="25" customHeight="1" x14ac:dyDescent="0.2">
      <c r="A51" s="612"/>
      <c r="B51" s="642"/>
      <c r="C51" s="141">
        <v>43</v>
      </c>
      <c r="D51" s="588" t="s">
        <v>290</v>
      </c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90"/>
      <c r="Y51" s="131">
        <v>1018</v>
      </c>
      <c r="Z51" s="545"/>
      <c r="AA51" s="618"/>
      <c r="AB51" s="618"/>
      <c r="AC51" s="618"/>
      <c r="AD51" s="546"/>
      <c r="AE51" s="147" t="s">
        <v>142</v>
      </c>
      <c r="AF51" s="168"/>
      <c r="AG51" s="165"/>
    </row>
    <row r="52" spans="1:33" ht="25" customHeight="1" x14ac:dyDescent="0.2">
      <c r="A52" s="612"/>
      <c r="B52" s="642"/>
      <c r="C52" s="131">
        <v>44</v>
      </c>
      <c r="D52" s="588" t="s">
        <v>291</v>
      </c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90"/>
      <c r="Y52" s="131">
        <v>162</v>
      </c>
      <c r="Z52" s="545"/>
      <c r="AA52" s="618"/>
      <c r="AB52" s="618"/>
      <c r="AC52" s="618"/>
      <c r="AD52" s="546"/>
      <c r="AE52" s="147" t="s">
        <v>142</v>
      </c>
      <c r="AF52" s="168"/>
      <c r="AG52" s="165"/>
    </row>
    <row r="53" spans="1:33" ht="25" customHeight="1" x14ac:dyDescent="0.2">
      <c r="A53" s="612"/>
      <c r="B53" s="642"/>
      <c r="C53" s="141">
        <v>45</v>
      </c>
      <c r="D53" s="557" t="s">
        <v>292</v>
      </c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558"/>
      <c r="P53" s="558"/>
      <c r="Q53" s="558"/>
      <c r="R53" s="558"/>
      <c r="S53" s="558"/>
      <c r="T53" s="558"/>
      <c r="U53" s="558"/>
      <c r="V53" s="558"/>
      <c r="W53" s="558"/>
      <c r="X53" s="591"/>
      <c r="Y53" s="131">
        <v>174</v>
      </c>
      <c r="Z53" s="545"/>
      <c r="AA53" s="618"/>
      <c r="AB53" s="618"/>
      <c r="AC53" s="618"/>
      <c r="AD53" s="546"/>
      <c r="AE53" s="147" t="s">
        <v>142</v>
      </c>
      <c r="AF53" s="168"/>
      <c r="AG53" s="165"/>
    </row>
    <row r="54" spans="1:33" ht="25" customHeight="1" x14ac:dyDescent="0.2">
      <c r="A54" s="612"/>
      <c r="B54" s="642"/>
      <c r="C54" s="131">
        <v>46</v>
      </c>
      <c r="D54" s="588" t="s">
        <v>293</v>
      </c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90"/>
      <c r="Y54" s="131">
        <v>610</v>
      </c>
      <c r="Z54" s="545"/>
      <c r="AA54" s="618"/>
      <c r="AB54" s="618"/>
      <c r="AC54" s="618"/>
      <c r="AD54" s="546"/>
      <c r="AE54" s="147" t="s">
        <v>142</v>
      </c>
      <c r="AF54" s="168"/>
      <c r="AG54" s="165"/>
    </row>
    <row r="55" spans="1:33" ht="25" customHeight="1" x14ac:dyDescent="0.2">
      <c r="A55" s="612"/>
      <c r="B55" s="642"/>
      <c r="C55" s="141">
        <v>47</v>
      </c>
      <c r="D55" s="588" t="s">
        <v>294</v>
      </c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9"/>
      <c r="V55" s="589"/>
      <c r="W55" s="589"/>
      <c r="X55" s="590"/>
      <c r="Y55" s="131">
        <v>746</v>
      </c>
      <c r="Z55" s="545"/>
      <c r="AA55" s="618"/>
      <c r="AB55" s="618"/>
      <c r="AC55" s="618"/>
      <c r="AD55" s="546"/>
      <c r="AE55" s="147" t="s">
        <v>142</v>
      </c>
      <c r="AF55" s="168"/>
      <c r="AG55" s="165"/>
    </row>
    <row r="56" spans="1:33" ht="25" customHeight="1" x14ac:dyDescent="0.2">
      <c r="A56" s="612"/>
      <c r="B56" s="642"/>
      <c r="C56" s="131">
        <v>48</v>
      </c>
      <c r="D56" s="588" t="s">
        <v>295</v>
      </c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9"/>
      <c r="V56" s="589"/>
      <c r="W56" s="589"/>
      <c r="X56" s="590"/>
      <c r="Y56" s="131">
        <v>866</v>
      </c>
      <c r="Z56" s="545"/>
      <c r="AA56" s="618"/>
      <c r="AB56" s="618"/>
      <c r="AC56" s="618"/>
      <c r="AD56" s="546"/>
      <c r="AE56" s="147" t="s">
        <v>142</v>
      </c>
      <c r="AF56" s="168"/>
      <c r="AG56" s="165"/>
    </row>
    <row r="57" spans="1:33" ht="25" customHeight="1" x14ac:dyDescent="0.2">
      <c r="A57" s="612"/>
      <c r="B57" s="643"/>
      <c r="C57" s="141">
        <v>49</v>
      </c>
      <c r="D57" s="588" t="s">
        <v>296</v>
      </c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589"/>
      <c r="S57" s="589"/>
      <c r="T57" s="589"/>
      <c r="U57" s="589"/>
      <c r="V57" s="589"/>
      <c r="W57" s="589"/>
      <c r="X57" s="590"/>
      <c r="Y57" s="131">
        <v>607</v>
      </c>
      <c r="Z57" s="545"/>
      <c r="AA57" s="618"/>
      <c r="AB57" s="618"/>
      <c r="AC57" s="618"/>
      <c r="AD57" s="546"/>
      <c r="AE57" s="147" t="s">
        <v>142</v>
      </c>
      <c r="AF57" s="168"/>
      <c r="AG57" s="165"/>
    </row>
    <row r="58" spans="1:33" ht="25" customHeight="1" thickBot="1" x14ac:dyDescent="0.25">
      <c r="A58" s="613"/>
      <c r="B58" s="171"/>
      <c r="C58" s="155">
        <v>50</v>
      </c>
      <c r="D58" s="647" t="s">
        <v>297</v>
      </c>
      <c r="E58" s="648"/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8"/>
      <c r="W58" s="648"/>
      <c r="X58" s="649"/>
      <c r="Y58" s="155">
        <v>304</v>
      </c>
      <c r="Z58" s="545">
        <f>SUM(Z31:Z57)</f>
        <v>0</v>
      </c>
      <c r="AA58" s="618"/>
      <c r="AB58" s="618"/>
      <c r="AC58" s="618"/>
      <c r="AD58" s="546"/>
      <c r="AE58" s="172" t="s">
        <v>140</v>
      </c>
      <c r="AF58" s="173"/>
      <c r="AG58" s="125"/>
    </row>
    <row r="59" spans="1:33" ht="25" customHeight="1" x14ac:dyDescent="0.2">
      <c r="A59" s="550" t="s">
        <v>298</v>
      </c>
      <c r="B59" s="174"/>
      <c r="C59" s="175">
        <v>51</v>
      </c>
      <c r="D59" s="656" t="s">
        <v>299</v>
      </c>
      <c r="E59" s="657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8"/>
      <c r="T59" s="162"/>
      <c r="U59" s="656" t="s">
        <v>112</v>
      </c>
      <c r="V59" s="657"/>
      <c r="W59" s="657"/>
      <c r="X59" s="658"/>
      <c r="Y59" s="162"/>
      <c r="Z59" s="519" t="s">
        <v>300</v>
      </c>
      <c r="AA59" s="520"/>
      <c r="AB59" s="520"/>
      <c r="AC59" s="520"/>
      <c r="AD59" s="521"/>
      <c r="AE59" s="176">
        <v>31</v>
      </c>
      <c r="AF59" s="177">
        <f>Z58</f>
        <v>0</v>
      </c>
      <c r="AG59" s="178" t="s">
        <v>128</v>
      </c>
    </row>
    <row r="60" spans="1:33" ht="25" customHeight="1" x14ac:dyDescent="0.2">
      <c r="A60" s="551"/>
      <c r="B60" s="643" t="s">
        <v>301</v>
      </c>
      <c r="C60" s="131">
        <v>52</v>
      </c>
      <c r="D60" s="557" t="s">
        <v>302</v>
      </c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8"/>
      <c r="S60" s="591"/>
      <c r="T60" s="131">
        <v>18</v>
      </c>
      <c r="U60" s="593"/>
      <c r="V60" s="594"/>
      <c r="W60" s="594"/>
      <c r="X60" s="595"/>
      <c r="Y60" s="131">
        <v>19</v>
      </c>
      <c r="Z60" s="650"/>
      <c r="AA60" s="651"/>
      <c r="AB60" s="651"/>
      <c r="AC60" s="651"/>
      <c r="AD60" s="652"/>
      <c r="AE60" s="179">
        <v>20</v>
      </c>
      <c r="AF60" s="180"/>
      <c r="AG60" s="134" t="s">
        <v>128</v>
      </c>
    </row>
    <row r="61" spans="1:33" ht="25" customHeight="1" x14ac:dyDescent="0.2">
      <c r="A61" s="551"/>
      <c r="B61" s="643"/>
      <c r="C61" s="131">
        <v>53</v>
      </c>
      <c r="D61" s="557" t="s">
        <v>303</v>
      </c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P61" s="558"/>
      <c r="Q61" s="558"/>
      <c r="R61" s="558"/>
      <c r="S61" s="591"/>
      <c r="T61" s="131">
        <v>1109</v>
      </c>
      <c r="U61" s="593"/>
      <c r="V61" s="594"/>
      <c r="W61" s="594"/>
      <c r="X61" s="595"/>
      <c r="Y61" s="131">
        <v>1111</v>
      </c>
      <c r="Z61" s="650"/>
      <c r="AA61" s="651"/>
      <c r="AB61" s="651"/>
      <c r="AC61" s="651"/>
      <c r="AD61" s="652"/>
      <c r="AE61" s="179">
        <v>1113</v>
      </c>
      <c r="AF61" s="180"/>
      <c r="AG61" s="134" t="s">
        <v>128</v>
      </c>
    </row>
    <row r="62" spans="1:33" ht="25" customHeight="1" x14ac:dyDescent="0.2">
      <c r="A62" s="551"/>
      <c r="B62" s="643"/>
      <c r="C62" s="131">
        <v>54</v>
      </c>
      <c r="D62" s="557" t="s">
        <v>304</v>
      </c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91"/>
      <c r="T62" s="131">
        <v>1640</v>
      </c>
      <c r="U62" s="593"/>
      <c r="V62" s="594"/>
      <c r="W62" s="594"/>
      <c r="X62" s="595"/>
      <c r="Y62" s="131">
        <v>1641</v>
      </c>
      <c r="Z62" s="650"/>
      <c r="AA62" s="651"/>
      <c r="AB62" s="651"/>
      <c r="AC62" s="651"/>
      <c r="AD62" s="652"/>
      <c r="AE62" s="179">
        <v>1642</v>
      </c>
      <c r="AF62" s="180"/>
      <c r="AG62" s="134" t="s">
        <v>128</v>
      </c>
    </row>
    <row r="63" spans="1:33" ht="25" customHeight="1" x14ac:dyDescent="0.2">
      <c r="A63" s="551"/>
      <c r="B63" s="643"/>
      <c r="C63" s="131">
        <v>55</v>
      </c>
      <c r="D63" s="588" t="s">
        <v>305</v>
      </c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590"/>
      <c r="T63" s="131">
        <v>187</v>
      </c>
      <c r="U63" s="593"/>
      <c r="V63" s="594"/>
      <c r="W63" s="594"/>
      <c r="X63" s="595"/>
      <c r="Y63" s="131">
        <v>188</v>
      </c>
      <c r="Z63" s="653"/>
      <c r="AA63" s="654"/>
      <c r="AB63" s="654"/>
      <c r="AC63" s="654"/>
      <c r="AD63" s="655"/>
      <c r="AE63" s="131">
        <v>189</v>
      </c>
      <c r="AF63" s="180"/>
      <c r="AG63" s="181" t="s">
        <v>128</v>
      </c>
    </row>
    <row r="64" spans="1:33" ht="25" customHeight="1" x14ac:dyDescent="0.2">
      <c r="A64" s="551"/>
      <c r="B64" s="659"/>
      <c r="C64" s="131">
        <v>56</v>
      </c>
      <c r="D64" s="588" t="s">
        <v>306</v>
      </c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590"/>
      <c r="T64" s="131">
        <v>1037</v>
      </c>
      <c r="U64" s="593"/>
      <c r="V64" s="594"/>
      <c r="W64" s="594"/>
      <c r="X64" s="595"/>
      <c r="Y64" s="179">
        <v>1038</v>
      </c>
      <c r="Z64" s="650"/>
      <c r="AA64" s="651"/>
      <c r="AB64" s="651"/>
      <c r="AC64" s="651"/>
      <c r="AD64" s="652"/>
      <c r="AE64" s="131">
        <v>1039</v>
      </c>
      <c r="AF64" s="180"/>
      <c r="AG64" s="134" t="s">
        <v>128</v>
      </c>
    </row>
    <row r="65" spans="1:33" ht="25" customHeight="1" x14ac:dyDescent="0.2">
      <c r="A65" s="551"/>
      <c r="B65" s="659"/>
      <c r="C65" s="131">
        <v>57</v>
      </c>
      <c r="D65" s="557" t="s">
        <v>307</v>
      </c>
      <c r="E65" s="558"/>
      <c r="F65" s="558"/>
      <c r="G65" s="558"/>
      <c r="H65" s="558"/>
      <c r="I65" s="558"/>
      <c r="J65" s="558"/>
      <c r="K65" s="558"/>
      <c r="L65" s="558"/>
      <c r="M65" s="558"/>
      <c r="N65" s="558"/>
      <c r="O65" s="558"/>
      <c r="P65" s="558"/>
      <c r="Q65" s="558"/>
      <c r="R65" s="558"/>
      <c r="S65" s="591"/>
      <c r="T65" s="131">
        <v>77</v>
      </c>
      <c r="U65" s="593"/>
      <c r="V65" s="594"/>
      <c r="W65" s="594"/>
      <c r="X65" s="595"/>
      <c r="Y65" s="131">
        <v>74</v>
      </c>
      <c r="Z65" s="650"/>
      <c r="AA65" s="651"/>
      <c r="AB65" s="651"/>
      <c r="AC65" s="651"/>
      <c r="AD65" s="652"/>
      <c r="AE65" s="131">
        <v>79</v>
      </c>
      <c r="AF65" s="180"/>
      <c r="AG65" s="134" t="s">
        <v>128</v>
      </c>
    </row>
    <row r="66" spans="1:33" ht="25" customHeight="1" x14ac:dyDescent="0.2">
      <c r="A66" s="551"/>
      <c r="B66" s="659"/>
      <c r="C66" s="131">
        <v>58</v>
      </c>
      <c r="D66" s="557" t="s">
        <v>308</v>
      </c>
      <c r="E66" s="558"/>
      <c r="F66" s="558"/>
      <c r="G66" s="558"/>
      <c r="H66" s="558"/>
      <c r="I66" s="558"/>
      <c r="J66" s="558"/>
      <c r="K66" s="558"/>
      <c r="L66" s="558"/>
      <c r="M66" s="558"/>
      <c r="N66" s="558"/>
      <c r="O66" s="558"/>
      <c r="P66" s="558"/>
      <c r="Q66" s="558"/>
      <c r="R66" s="558"/>
      <c r="S66" s="591"/>
      <c r="T66" s="131">
        <v>1040</v>
      </c>
      <c r="U66" s="593"/>
      <c r="V66" s="594"/>
      <c r="W66" s="594"/>
      <c r="X66" s="595"/>
      <c r="Y66" s="182"/>
      <c r="Z66" s="660"/>
      <c r="AA66" s="660"/>
      <c r="AB66" s="660"/>
      <c r="AC66" s="660"/>
      <c r="AD66" s="660"/>
      <c r="AE66" s="131">
        <v>1041</v>
      </c>
      <c r="AF66" s="180"/>
      <c r="AG66" s="134" t="s">
        <v>128</v>
      </c>
    </row>
    <row r="67" spans="1:33" ht="25" customHeight="1" x14ac:dyDescent="0.2">
      <c r="A67" s="551"/>
      <c r="B67" s="659"/>
      <c r="C67" s="131">
        <v>59</v>
      </c>
      <c r="D67" s="557" t="s">
        <v>309</v>
      </c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91"/>
      <c r="T67" s="182"/>
      <c r="U67" s="661"/>
      <c r="V67" s="662"/>
      <c r="W67" s="662"/>
      <c r="X67" s="663"/>
      <c r="Y67" s="182"/>
      <c r="Z67" s="660"/>
      <c r="AA67" s="660"/>
      <c r="AB67" s="660"/>
      <c r="AC67" s="660"/>
      <c r="AD67" s="660"/>
      <c r="AE67" s="131">
        <v>1042</v>
      </c>
      <c r="AF67" s="180"/>
      <c r="AG67" s="134" t="s">
        <v>128</v>
      </c>
    </row>
    <row r="68" spans="1:33" ht="25" customHeight="1" x14ac:dyDescent="0.2">
      <c r="A68" s="551"/>
      <c r="B68" s="659"/>
      <c r="C68" s="131">
        <v>60</v>
      </c>
      <c r="D68" s="557" t="s">
        <v>310</v>
      </c>
      <c r="E68" s="558"/>
      <c r="F68" s="558"/>
      <c r="G68" s="558"/>
      <c r="H68" s="558"/>
      <c r="I68" s="558"/>
      <c r="J68" s="558"/>
      <c r="K68" s="558"/>
      <c r="L68" s="558"/>
      <c r="M68" s="558"/>
      <c r="N68" s="558"/>
      <c r="O68" s="558"/>
      <c r="P68" s="558"/>
      <c r="Q68" s="558"/>
      <c r="R68" s="558"/>
      <c r="S68" s="591"/>
      <c r="T68" s="131">
        <v>824</v>
      </c>
      <c r="U68" s="593"/>
      <c r="V68" s="594"/>
      <c r="W68" s="594"/>
      <c r="X68" s="595"/>
      <c r="Y68" s="182"/>
      <c r="Z68" s="660"/>
      <c r="AA68" s="660"/>
      <c r="AB68" s="660"/>
      <c r="AC68" s="660"/>
      <c r="AD68" s="660"/>
      <c r="AE68" s="131">
        <v>825</v>
      </c>
      <c r="AF68" s="180"/>
      <c r="AG68" s="134" t="s">
        <v>128</v>
      </c>
    </row>
    <row r="69" spans="1:33" ht="25" customHeight="1" x14ac:dyDescent="0.2">
      <c r="A69" s="551"/>
      <c r="B69" s="659"/>
      <c r="C69" s="131">
        <v>61</v>
      </c>
      <c r="D69" s="557" t="s">
        <v>311</v>
      </c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91"/>
      <c r="T69" s="131">
        <v>1043</v>
      </c>
      <c r="U69" s="593"/>
      <c r="V69" s="594"/>
      <c r="W69" s="594"/>
      <c r="X69" s="595"/>
      <c r="Y69" s="179">
        <v>1102</v>
      </c>
      <c r="Z69" s="667"/>
      <c r="AA69" s="667"/>
      <c r="AB69" s="667"/>
      <c r="AC69" s="667"/>
      <c r="AD69" s="667"/>
      <c r="AE69" s="131">
        <v>1044</v>
      </c>
      <c r="AF69" s="180"/>
      <c r="AG69" s="134" t="s">
        <v>128</v>
      </c>
    </row>
    <row r="70" spans="1:33" ht="25" customHeight="1" x14ac:dyDescent="0.2">
      <c r="A70" s="551"/>
      <c r="B70" s="659"/>
      <c r="C70" s="131">
        <v>62</v>
      </c>
      <c r="D70" s="557" t="s">
        <v>312</v>
      </c>
      <c r="E70" s="558"/>
      <c r="F70" s="558"/>
      <c r="G70" s="558"/>
      <c r="H70" s="558"/>
      <c r="I70" s="558"/>
      <c r="J70" s="558"/>
      <c r="K70" s="558"/>
      <c r="L70" s="558"/>
      <c r="M70" s="558"/>
      <c r="N70" s="558"/>
      <c r="O70" s="558"/>
      <c r="P70" s="558"/>
      <c r="Q70" s="558"/>
      <c r="R70" s="558"/>
      <c r="S70" s="591"/>
      <c r="T70" s="131">
        <v>113</v>
      </c>
      <c r="U70" s="593"/>
      <c r="V70" s="594"/>
      <c r="W70" s="594"/>
      <c r="X70" s="595"/>
      <c r="Y70" s="137">
        <v>1007</v>
      </c>
      <c r="Z70" s="664"/>
      <c r="AA70" s="664"/>
      <c r="AB70" s="664"/>
      <c r="AC70" s="664"/>
      <c r="AD70" s="664"/>
      <c r="AE70" s="131">
        <v>114</v>
      </c>
      <c r="AF70" s="180"/>
      <c r="AG70" s="134" t="s">
        <v>128</v>
      </c>
    </row>
    <row r="71" spans="1:33" ht="25" customHeight="1" x14ac:dyDescent="0.2">
      <c r="A71" s="551"/>
      <c r="B71" s="659"/>
      <c r="C71" s="131">
        <v>63</v>
      </c>
      <c r="D71" s="557" t="s">
        <v>313</v>
      </c>
      <c r="E71" s="558"/>
      <c r="F71" s="558"/>
      <c r="G71" s="558"/>
      <c r="H71" s="558"/>
      <c r="I71" s="558"/>
      <c r="J71" s="558"/>
      <c r="K71" s="558"/>
      <c r="L71" s="558"/>
      <c r="M71" s="558"/>
      <c r="N71" s="558"/>
      <c r="O71" s="558"/>
      <c r="P71" s="558"/>
      <c r="Q71" s="558"/>
      <c r="R71" s="558"/>
      <c r="S71" s="591"/>
      <c r="T71" s="131">
        <v>1829</v>
      </c>
      <c r="U71" s="593"/>
      <c r="V71" s="594"/>
      <c r="W71" s="594"/>
      <c r="X71" s="594"/>
      <c r="Y71" s="139"/>
      <c r="Z71" s="665"/>
      <c r="AA71" s="665"/>
      <c r="AB71" s="665"/>
      <c r="AC71" s="665"/>
      <c r="AD71" s="666"/>
      <c r="AE71" s="132">
        <v>1830</v>
      </c>
      <c r="AF71" s="180"/>
      <c r="AG71" s="134" t="s">
        <v>128</v>
      </c>
    </row>
    <row r="72" spans="1:33" ht="25" customHeight="1" x14ac:dyDescent="0.2">
      <c r="A72" s="551"/>
      <c r="B72" s="659"/>
      <c r="C72" s="131">
        <v>64</v>
      </c>
      <c r="D72" s="557" t="s">
        <v>314</v>
      </c>
      <c r="E72" s="558"/>
      <c r="F72" s="558"/>
      <c r="G72" s="558"/>
      <c r="H72" s="558"/>
      <c r="I72" s="558"/>
      <c r="J72" s="558"/>
      <c r="K72" s="558"/>
      <c r="L72" s="558"/>
      <c r="M72" s="558"/>
      <c r="N72" s="558"/>
      <c r="O72" s="558"/>
      <c r="P72" s="558"/>
      <c r="Q72" s="558"/>
      <c r="R72" s="558"/>
      <c r="S72" s="591"/>
      <c r="T72" s="131">
        <v>1835</v>
      </c>
      <c r="U72" s="593"/>
      <c r="V72" s="594"/>
      <c r="W72" s="594"/>
      <c r="X72" s="595"/>
      <c r="Y72" s="140">
        <v>1836</v>
      </c>
      <c r="Z72" s="669"/>
      <c r="AA72" s="669"/>
      <c r="AB72" s="669"/>
      <c r="AC72" s="669"/>
      <c r="AD72" s="669"/>
      <c r="AE72" s="131">
        <v>1837</v>
      </c>
      <c r="AF72" s="180"/>
      <c r="AG72" s="134" t="s">
        <v>128</v>
      </c>
    </row>
    <row r="73" spans="1:33" ht="25" customHeight="1" x14ac:dyDescent="0.2">
      <c r="A73" s="551"/>
      <c r="B73" s="659"/>
      <c r="C73" s="131">
        <v>65</v>
      </c>
      <c r="D73" s="557" t="s">
        <v>315</v>
      </c>
      <c r="E73" s="558"/>
      <c r="F73" s="558"/>
      <c r="G73" s="558"/>
      <c r="H73" s="558"/>
      <c r="I73" s="558"/>
      <c r="J73" s="558"/>
      <c r="K73" s="558"/>
      <c r="L73" s="558"/>
      <c r="M73" s="558"/>
      <c r="N73" s="558"/>
      <c r="O73" s="558"/>
      <c r="P73" s="558"/>
      <c r="Q73" s="558"/>
      <c r="R73" s="558"/>
      <c r="S73" s="591"/>
      <c r="T73" s="131">
        <v>908</v>
      </c>
      <c r="U73" s="593"/>
      <c r="V73" s="594"/>
      <c r="W73" s="594"/>
      <c r="X73" s="595"/>
      <c r="Y73" s="182"/>
      <c r="Z73" s="660"/>
      <c r="AA73" s="660"/>
      <c r="AB73" s="660"/>
      <c r="AC73" s="660"/>
      <c r="AD73" s="660"/>
      <c r="AE73" s="131">
        <v>909</v>
      </c>
      <c r="AF73" s="180"/>
      <c r="AG73" s="134" t="s">
        <v>128</v>
      </c>
    </row>
    <row r="74" spans="1:33" ht="25" customHeight="1" x14ac:dyDescent="0.2">
      <c r="A74" s="551"/>
      <c r="B74" s="659"/>
      <c r="C74" s="131">
        <v>66</v>
      </c>
      <c r="D74" s="557" t="s">
        <v>316</v>
      </c>
      <c r="E74" s="558"/>
      <c r="F74" s="558"/>
      <c r="G74" s="558"/>
      <c r="H74" s="558"/>
      <c r="I74" s="558"/>
      <c r="J74" s="558"/>
      <c r="K74" s="558"/>
      <c r="L74" s="558"/>
      <c r="M74" s="558"/>
      <c r="N74" s="558"/>
      <c r="O74" s="558"/>
      <c r="P74" s="558"/>
      <c r="Q74" s="558"/>
      <c r="R74" s="558"/>
      <c r="S74" s="591"/>
      <c r="T74" s="131">
        <v>951</v>
      </c>
      <c r="U74" s="593"/>
      <c r="V74" s="594"/>
      <c r="W74" s="594"/>
      <c r="X74" s="595"/>
      <c r="Y74" s="182"/>
      <c r="Z74" s="660"/>
      <c r="AA74" s="660"/>
      <c r="AB74" s="660"/>
      <c r="AC74" s="660"/>
      <c r="AD74" s="660"/>
      <c r="AE74" s="131">
        <v>952</v>
      </c>
      <c r="AF74" s="180"/>
      <c r="AG74" s="134" t="s">
        <v>128</v>
      </c>
    </row>
    <row r="75" spans="1:33" ht="25" customHeight="1" x14ac:dyDescent="0.2">
      <c r="A75" s="551"/>
      <c r="B75" s="659"/>
      <c r="C75" s="131">
        <v>67</v>
      </c>
      <c r="D75" s="557" t="s">
        <v>317</v>
      </c>
      <c r="E75" s="558"/>
      <c r="F75" s="558"/>
      <c r="G75" s="558"/>
      <c r="H75" s="558"/>
      <c r="I75" s="558"/>
      <c r="J75" s="558"/>
      <c r="K75" s="558"/>
      <c r="L75" s="558"/>
      <c r="M75" s="558"/>
      <c r="N75" s="558"/>
      <c r="O75" s="558"/>
      <c r="P75" s="558"/>
      <c r="Q75" s="558"/>
      <c r="R75" s="558"/>
      <c r="S75" s="591"/>
      <c r="T75" s="131">
        <v>753</v>
      </c>
      <c r="U75" s="593"/>
      <c r="V75" s="594"/>
      <c r="W75" s="594"/>
      <c r="X75" s="595"/>
      <c r="Y75" s="131">
        <v>754</v>
      </c>
      <c r="Z75" s="668"/>
      <c r="AA75" s="668"/>
      <c r="AB75" s="668"/>
      <c r="AC75" s="668"/>
      <c r="AD75" s="668"/>
      <c r="AE75" s="131">
        <v>755</v>
      </c>
      <c r="AF75" s="180"/>
      <c r="AG75" s="134" t="s">
        <v>128</v>
      </c>
    </row>
    <row r="76" spans="1:33" ht="25" customHeight="1" x14ac:dyDescent="0.2">
      <c r="A76" s="551"/>
      <c r="B76" s="659"/>
      <c r="C76" s="131">
        <v>68</v>
      </c>
      <c r="D76" s="588" t="s">
        <v>318</v>
      </c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589"/>
      <c r="S76" s="590"/>
      <c r="T76" s="131">
        <v>133</v>
      </c>
      <c r="U76" s="593"/>
      <c r="V76" s="594"/>
      <c r="W76" s="594"/>
      <c r="X76" s="595"/>
      <c r="Y76" s="131">
        <v>138</v>
      </c>
      <c r="Z76" s="668"/>
      <c r="AA76" s="668"/>
      <c r="AB76" s="668"/>
      <c r="AC76" s="668"/>
      <c r="AD76" s="668"/>
      <c r="AE76" s="131">
        <v>134</v>
      </c>
      <c r="AF76" s="180"/>
      <c r="AG76" s="134" t="s">
        <v>128</v>
      </c>
    </row>
    <row r="77" spans="1:33" ht="25" customHeight="1" x14ac:dyDescent="0.2">
      <c r="A77" s="551"/>
      <c r="B77" s="659"/>
      <c r="C77" s="131">
        <v>69</v>
      </c>
      <c r="D77" s="588" t="s">
        <v>319</v>
      </c>
      <c r="E77" s="589"/>
      <c r="F77" s="589"/>
      <c r="G77" s="589"/>
      <c r="H77" s="589"/>
      <c r="I77" s="589"/>
      <c r="J77" s="589"/>
      <c r="K77" s="589"/>
      <c r="L77" s="589"/>
      <c r="M77" s="589"/>
      <c r="N77" s="589"/>
      <c r="O77" s="589"/>
      <c r="P77" s="589"/>
      <c r="Q77" s="589"/>
      <c r="R77" s="589"/>
      <c r="S77" s="590"/>
      <c r="T77" s="131">
        <v>32</v>
      </c>
      <c r="U77" s="593"/>
      <c r="V77" s="594"/>
      <c r="W77" s="594"/>
      <c r="X77" s="595"/>
      <c r="Y77" s="131">
        <v>76</v>
      </c>
      <c r="Z77" s="668"/>
      <c r="AA77" s="668"/>
      <c r="AB77" s="668"/>
      <c r="AC77" s="668"/>
      <c r="AD77" s="668"/>
      <c r="AE77" s="131">
        <v>34</v>
      </c>
      <c r="AF77" s="180"/>
      <c r="AG77" s="134" t="s">
        <v>128</v>
      </c>
    </row>
    <row r="78" spans="1:33" ht="25" customHeight="1" x14ac:dyDescent="0.2">
      <c r="A78" s="551"/>
      <c r="B78" s="659"/>
      <c r="C78" s="131">
        <v>70</v>
      </c>
      <c r="D78" s="557" t="s">
        <v>320</v>
      </c>
      <c r="E78" s="639"/>
      <c r="F78" s="639"/>
      <c r="G78" s="639"/>
      <c r="H78" s="639"/>
      <c r="I78" s="639"/>
      <c r="J78" s="639"/>
      <c r="K78" s="639"/>
      <c r="L78" s="639"/>
      <c r="M78" s="639"/>
      <c r="N78" s="639"/>
      <c r="O78" s="639"/>
      <c r="P78" s="639"/>
      <c r="Q78" s="639"/>
      <c r="R78" s="639"/>
      <c r="S78" s="640"/>
      <c r="T78" s="131">
        <v>1643</v>
      </c>
      <c r="U78" s="593"/>
      <c r="V78" s="594"/>
      <c r="W78" s="594"/>
      <c r="X78" s="595"/>
      <c r="Y78" s="182"/>
      <c r="Z78" s="670"/>
      <c r="AA78" s="670"/>
      <c r="AB78" s="670"/>
      <c r="AC78" s="670"/>
      <c r="AD78" s="670"/>
      <c r="AE78" s="131">
        <v>1644</v>
      </c>
      <c r="AF78" s="180"/>
      <c r="AG78" s="134" t="s">
        <v>128</v>
      </c>
    </row>
    <row r="79" spans="1:33" ht="25" customHeight="1" x14ac:dyDescent="0.2">
      <c r="A79" s="551"/>
      <c r="B79" s="659"/>
      <c r="C79" s="131">
        <v>71</v>
      </c>
      <c r="D79" s="557" t="s">
        <v>321</v>
      </c>
      <c r="E79" s="558"/>
      <c r="F79" s="558"/>
      <c r="G79" s="558"/>
      <c r="H79" s="558"/>
      <c r="I79" s="558"/>
      <c r="J79" s="558"/>
      <c r="K79" s="558"/>
      <c r="L79" s="558"/>
      <c r="M79" s="558"/>
      <c r="N79" s="558"/>
      <c r="O79" s="131">
        <v>911</v>
      </c>
      <c r="P79" s="593"/>
      <c r="Q79" s="594"/>
      <c r="R79" s="594"/>
      <c r="S79" s="594"/>
      <c r="T79" s="594"/>
      <c r="U79" s="557" t="s">
        <v>322</v>
      </c>
      <c r="V79" s="558"/>
      <c r="W79" s="558"/>
      <c r="X79" s="591"/>
      <c r="Y79" s="131">
        <v>913</v>
      </c>
      <c r="Z79" s="593"/>
      <c r="AA79" s="594"/>
      <c r="AB79" s="594"/>
      <c r="AC79" s="594"/>
      <c r="AD79" s="595"/>
      <c r="AE79" s="131">
        <v>914</v>
      </c>
      <c r="AF79" s="180"/>
      <c r="AG79" s="134" t="s">
        <v>128</v>
      </c>
    </row>
    <row r="80" spans="1:33" ht="25" customHeight="1" x14ac:dyDescent="0.2">
      <c r="A80" s="551"/>
      <c r="B80" s="659"/>
      <c r="C80" s="131">
        <v>72</v>
      </c>
      <c r="D80" s="557" t="s">
        <v>323</v>
      </c>
      <c r="E80" s="558"/>
      <c r="F80" s="558"/>
      <c r="G80" s="558"/>
      <c r="H80" s="558"/>
      <c r="I80" s="558"/>
      <c r="J80" s="558"/>
      <c r="K80" s="558"/>
      <c r="L80" s="558"/>
      <c r="M80" s="558"/>
      <c r="N80" s="591"/>
      <c r="O80" s="131">
        <v>923</v>
      </c>
      <c r="P80" s="545"/>
      <c r="Q80" s="618"/>
      <c r="R80" s="618"/>
      <c r="S80" s="618"/>
      <c r="T80" s="546"/>
      <c r="U80" s="557" t="s">
        <v>324</v>
      </c>
      <c r="V80" s="558"/>
      <c r="W80" s="558"/>
      <c r="X80" s="591"/>
      <c r="Y80" s="131">
        <v>924</v>
      </c>
      <c r="Z80" s="593"/>
      <c r="AA80" s="594"/>
      <c r="AB80" s="594"/>
      <c r="AC80" s="594"/>
      <c r="AD80" s="595"/>
      <c r="AE80" s="131">
        <v>925</v>
      </c>
      <c r="AF80" s="180"/>
      <c r="AG80" s="134" t="s">
        <v>128</v>
      </c>
    </row>
    <row r="81" spans="1:64" ht="25" customHeight="1" x14ac:dyDescent="0.2">
      <c r="A81" s="551"/>
      <c r="B81" s="659"/>
      <c r="C81" s="131">
        <v>73</v>
      </c>
      <c r="D81" s="557" t="s">
        <v>325</v>
      </c>
      <c r="E81" s="558"/>
      <c r="F81" s="558"/>
      <c r="G81" s="558"/>
      <c r="H81" s="558"/>
      <c r="I81" s="558"/>
      <c r="J81" s="558"/>
      <c r="K81" s="558"/>
      <c r="L81" s="558"/>
      <c r="M81" s="558"/>
      <c r="N81" s="591"/>
      <c r="O81" s="131">
        <v>1051</v>
      </c>
      <c r="P81" s="593"/>
      <c r="Q81" s="594"/>
      <c r="R81" s="594"/>
      <c r="S81" s="594"/>
      <c r="T81" s="595"/>
      <c r="U81" s="557" t="s">
        <v>326</v>
      </c>
      <c r="V81" s="558"/>
      <c r="W81" s="558"/>
      <c r="X81" s="591"/>
      <c r="Y81" s="131">
        <v>1052</v>
      </c>
      <c r="Z81" s="593"/>
      <c r="AA81" s="594"/>
      <c r="AB81" s="594"/>
      <c r="AC81" s="594"/>
      <c r="AD81" s="595"/>
      <c r="AE81" s="131">
        <v>1053</v>
      </c>
      <c r="AF81" s="180"/>
      <c r="AG81" s="134" t="s">
        <v>128</v>
      </c>
    </row>
    <row r="82" spans="1:64" ht="25" customHeight="1" x14ac:dyDescent="0.2">
      <c r="A82" s="551"/>
      <c r="B82" s="659"/>
      <c r="C82" s="131">
        <v>74</v>
      </c>
      <c r="D82" s="557" t="s">
        <v>327</v>
      </c>
      <c r="E82" s="558"/>
      <c r="F82" s="558"/>
      <c r="G82" s="558"/>
      <c r="H82" s="558"/>
      <c r="I82" s="558"/>
      <c r="J82" s="558"/>
      <c r="K82" s="558"/>
      <c r="L82" s="558"/>
      <c r="M82" s="558"/>
      <c r="N82" s="591"/>
      <c r="O82" s="131">
        <v>21</v>
      </c>
      <c r="P82" s="593"/>
      <c r="Q82" s="594"/>
      <c r="R82" s="594"/>
      <c r="S82" s="594"/>
      <c r="T82" s="595"/>
      <c r="U82" s="557" t="s">
        <v>328</v>
      </c>
      <c r="V82" s="558"/>
      <c r="W82" s="558"/>
      <c r="X82" s="591"/>
      <c r="Y82" s="131">
        <v>43</v>
      </c>
      <c r="Z82" s="593"/>
      <c r="AA82" s="594"/>
      <c r="AB82" s="594"/>
      <c r="AC82" s="594"/>
      <c r="AD82" s="595"/>
      <c r="AE82" s="131">
        <v>756</v>
      </c>
      <c r="AF82" s="180"/>
      <c r="AG82" s="134" t="s">
        <v>128</v>
      </c>
    </row>
    <row r="83" spans="1:64" ht="25" customHeight="1" x14ac:dyDescent="0.2">
      <c r="A83" s="551"/>
      <c r="B83" s="659"/>
      <c r="C83" s="131">
        <v>75</v>
      </c>
      <c r="D83" s="557" t="s">
        <v>329</v>
      </c>
      <c r="E83" s="558"/>
      <c r="F83" s="558"/>
      <c r="G83" s="558"/>
      <c r="H83" s="558"/>
      <c r="I83" s="558"/>
      <c r="J83" s="558"/>
      <c r="K83" s="558"/>
      <c r="L83" s="558"/>
      <c r="M83" s="558"/>
      <c r="N83" s="591"/>
      <c r="O83" s="131">
        <v>767</v>
      </c>
      <c r="P83" s="593"/>
      <c r="Q83" s="594"/>
      <c r="R83" s="594"/>
      <c r="S83" s="594"/>
      <c r="T83" s="595"/>
      <c r="U83" s="557" t="s">
        <v>330</v>
      </c>
      <c r="V83" s="558"/>
      <c r="W83" s="558"/>
      <c r="X83" s="591"/>
      <c r="Y83" s="131">
        <v>862</v>
      </c>
      <c r="Z83" s="593"/>
      <c r="AA83" s="594"/>
      <c r="AB83" s="594"/>
      <c r="AC83" s="594"/>
      <c r="AD83" s="595"/>
      <c r="AE83" s="131">
        <v>863</v>
      </c>
      <c r="AF83" s="180"/>
      <c r="AG83" s="134" t="s">
        <v>128</v>
      </c>
    </row>
    <row r="84" spans="1:64" ht="25" customHeight="1" x14ac:dyDescent="0.2">
      <c r="A84" s="551"/>
      <c r="B84" s="671" t="s">
        <v>331</v>
      </c>
      <c r="C84" s="131">
        <v>76</v>
      </c>
      <c r="D84" s="557" t="s">
        <v>332</v>
      </c>
      <c r="E84" s="558"/>
      <c r="F84" s="558"/>
      <c r="G84" s="558"/>
      <c r="H84" s="558"/>
      <c r="I84" s="558"/>
      <c r="J84" s="558"/>
      <c r="K84" s="558"/>
      <c r="L84" s="558"/>
      <c r="M84" s="558"/>
      <c r="N84" s="558"/>
      <c r="O84" s="558"/>
      <c r="P84" s="558"/>
      <c r="Q84" s="558"/>
      <c r="R84" s="558"/>
      <c r="S84" s="591"/>
      <c r="T84" s="131">
        <v>51</v>
      </c>
      <c r="U84" s="593"/>
      <c r="V84" s="594"/>
      <c r="W84" s="594"/>
      <c r="X84" s="595"/>
      <c r="Y84" s="131">
        <v>63</v>
      </c>
      <c r="Z84" s="593"/>
      <c r="AA84" s="594"/>
      <c r="AB84" s="594"/>
      <c r="AC84" s="594"/>
      <c r="AD84" s="595"/>
      <c r="AE84" s="131">
        <v>71</v>
      </c>
      <c r="AF84" s="180"/>
      <c r="AG84" s="134" t="s">
        <v>128</v>
      </c>
    </row>
    <row r="85" spans="1:64" ht="25" customHeight="1" x14ac:dyDescent="0.2">
      <c r="A85" s="551"/>
      <c r="B85" s="642"/>
      <c r="C85" s="131">
        <v>77</v>
      </c>
      <c r="D85" s="557" t="s">
        <v>333</v>
      </c>
      <c r="E85" s="558"/>
      <c r="F85" s="558"/>
      <c r="G85" s="558"/>
      <c r="H85" s="558"/>
      <c r="I85" s="558"/>
      <c r="J85" s="558"/>
      <c r="K85" s="558"/>
      <c r="L85" s="558"/>
      <c r="M85" s="558"/>
      <c r="N85" s="591"/>
      <c r="O85" s="131">
        <v>36</v>
      </c>
      <c r="P85" s="593"/>
      <c r="Q85" s="594"/>
      <c r="R85" s="594"/>
      <c r="S85" s="594"/>
      <c r="T85" s="595"/>
      <c r="U85" s="557" t="s">
        <v>334</v>
      </c>
      <c r="V85" s="558"/>
      <c r="W85" s="558"/>
      <c r="X85" s="591"/>
      <c r="Y85" s="131">
        <v>848</v>
      </c>
      <c r="Z85" s="593"/>
      <c r="AA85" s="594"/>
      <c r="AB85" s="594"/>
      <c r="AC85" s="594"/>
      <c r="AD85" s="595"/>
      <c r="AE85" s="131">
        <v>849</v>
      </c>
      <c r="AF85" s="180"/>
      <c r="AG85" s="183" t="s">
        <v>142</v>
      </c>
    </row>
    <row r="86" spans="1:64" ht="25" customHeight="1" x14ac:dyDescent="0.2">
      <c r="A86" s="551"/>
      <c r="B86" s="642"/>
      <c r="C86" s="131">
        <v>78</v>
      </c>
      <c r="D86" s="557" t="s">
        <v>335</v>
      </c>
      <c r="E86" s="558"/>
      <c r="F86" s="558"/>
      <c r="G86" s="558"/>
      <c r="H86" s="558"/>
      <c r="I86" s="558"/>
      <c r="J86" s="558"/>
      <c r="K86" s="558"/>
      <c r="L86" s="558"/>
      <c r="M86" s="558"/>
      <c r="N86" s="591"/>
      <c r="O86" s="131">
        <v>82</v>
      </c>
      <c r="P86" s="593"/>
      <c r="Q86" s="594"/>
      <c r="R86" s="594"/>
      <c r="S86" s="594"/>
      <c r="T86" s="595"/>
      <c r="U86" s="557" t="s">
        <v>336</v>
      </c>
      <c r="V86" s="558"/>
      <c r="W86" s="558"/>
      <c r="X86" s="591"/>
      <c r="Y86" s="131">
        <v>1123</v>
      </c>
      <c r="Z86" s="593"/>
      <c r="AA86" s="594"/>
      <c r="AB86" s="594"/>
      <c r="AC86" s="594"/>
      <c r="AD86" s="595"/>
      <c r="AE86" s="131">
        <v>1125</v>
      </c>
      <c r="AF86" s="180"/>
      <c r="AG86" s="183" t="s">
        <v>142</v>
      </c>
    </row>
    <row r="87" spans="1:64" ht="25" customHeight="1" x14ac:dyDescent="0.2">
      <c r="A87" s="551"/>
      <c r="B87" s="642"/>
      <c r="C87" s="131">
        <v>79</v>
      </c>
      <c r="D87" s="557" t="s">
        <v>337</v>
      </c>
      <c r="E87" s="558"/>
      <c r="F87" s="558"/>
      <c r="G87" s="558"/>
      <c r="H87" s="558"/>
      <c r="I87" s="558"/>
      <c r="J87" s="558"/>
      <c r="K87" s="558"/>
      <c r="L87" s="558"/>
      <c r="M87" s="558"/>
      <c r="N87" s="591"/>
      <c r="O87" s="131">
        <v>83</v>
      </c>
      <c r="P87" s="593"/>
      <c r="Q87" s="594"/>
      <c r="R87" s="594"/>
      <c r="S87" s="594"/>
      <c r="T87" s="595"/>
      <c r="U87" s="557" t="s">
        <v>338</v>
      </c>
      <c r="V87" s="558"/>
      <c r="W87" s="558"/>
      <c r="X87" s="591"/>
      <c r="Y87" s="131">
        <v>173</v>
      </c>
      <c r="Z87" s="593"/>
      <c r="AA87" s="594"/>
      <c r="AB87" s="594"/>
      <c r="AC87" s="594"/>
      <c r="AD87" s="595"/>
      <c r="AE87" s="131">
        <v>612</v>
      </c>
      <c r="AF87" s="180"/>
      <c r="AG87" s="183" t="s">
        <v>142</v>
      </c>
    </row>
    <row r="88" spans="1:64" ht="25" customHeight="1" x14ac:dyDescent="0.2">
      <c r="A88" s="551"/>
      <c r="B88" s="642"/>
      <c r="C88" s="131">
        <v>80</v>
      </c>
      <c r="D88" s="557" t="s">
        <v>339</v>
      </c>
      <c r="E88" s="558"/>
      <c r="F88" s="558"/>
      <c r="G88" s="558"/>
      <c r="H88" s="558"/>
      <c r="I88" s="558"/>
      <c r="J88" s="558"/>
      <c r="K88" s="558"/>
      <c r="L88" s="558"/>
      <c r="M88" s="558"/>
      <c r="N88" s="591"/>
      <c r="O88" s="131">
        <v>198</v>
      </c>
      <c r="P88" s="593"/>
      <c r="Q88" s="594"/>
      <c r="R88" s="594"/>
      <c r="S88" s="594"/>
      <c r="T88" s="595"/>
      <c r="U88" s="557" t="s">
        <v>340</v>
      </c>
      <c r="V88" s="558"/>
      <c r="W88" s="558"/>
      <c r="X88" s="591"/>
      <c r="Y88" s="131">
        <v>54</v>
      </c>
      <c r="Z88" s="593"/>
      <c r="AA88" s="594"/>
      <c r="AB88" s="594"/>
      <c r="AC88" s="594"/>
      <c r="AD88" s="595"/>
      <c r="AE88" s="131">
        <v>611</v>
      </c>
      <c r="AF88" s="180"/>
      <c r="AG88" s="183" t="s">
        <v>142</v>
      </c>
    </row>
    <row r="89" spans="1:64" ht="25" customHeight="1" x14ac:dyDescent="0.2">
      <c r="A89" s="551"/>
      <c r="B89" s="642"/>
      <c r="C89" s="131">
        <v>81</v>
      </c>
      <c r="D89" s="557" t="s">
        <v>341</v>
      </c>
      <c r="E89" s="558"/>
      <c r="F89" s="558"/>
      <c r="G89" s="558"/>
      <c r="H89" s="558"/>
      <c r="I89" s="558"/>
      <c r="J89" s="558"/>
      <c r="K89" s="558"/>
      <c r="L89" s="558"/>
      <c r="M89" s="558"/>
      <c r="N89" s="591"/>
      <c r="O89" s="131">
        <v>832</v>
      </c>
      <c r="P89" s="593"/>
      <c r="Q89" s="594"/>
      <c r="R89" s="594"/>
      <c r="S89" s="594"/>
      <c r="T89" s="595"/>
      <c r="U89" s="557" t="s">
        <v>342</v>
      </c>
      <c r="V89" s="558"/>
      <c r="W89" s="558"/>
      <c r="X89" s="591"/>
      <c r="Y89" s="131">
        <v>833</v>
      </c>
      <c r="Z89" s="593"/>
      <c r="AA89" s="594"/>
      <c r="AB89" s="594"/>
      <c r="AC89" s="594"/>
      <c r="AD89" s="595"/>
      <c r="AE89" s="131">
        <v>834</v>
      </c>
      <c r="AF89" s="180"/>
      <c r="AG89" s="183" t="s">
        <v>142</v>
      </c>
    </row>
    <row r="90" spans="1:64" ht="25" customHeight="1" x14ac:dyDescent="0.2">
      <c r="A90" s="551"/>
      <c r="B90" s="642"/>
      <c r="C90" s="131">
        <v>82</v>
      </c>
      <c r="D90" s="557" t="s">
        <v>343</v>
      </c>
      <c r="E90" s="558"/>
      <c r="F90" s="558"/>
      <c r="G90" s="558"/>
      <c r="H90" s="558"/>
      <c r="I90" s="558"/>
      <c r="J90" s="558"/>
      <c r="K90" s="558"/>
      <c r="L90" s="558"/>
      <c r="M90" s="558"/>
      <c r="N90" s="591"/>
      <c r="O90" s="131">
        <v>912</v>
      </c>
      <c r="P90" s="593"/>
      <c r="Q90" s="594"/>
      <c r="R90" s="594"/>
      <c r="S90" s="594"/>
      <c r="T90" s="595"/>
      <c r="U90" s="557" t="s">
        <v>344</v>
      </c>
      <c r="V90" s="558"/>
      <c r="W90" s="558"/>
      <c r="X90" s="591"/>
      <c r="Y90" s="131">
        <v>167</v>
      </c>
      <c r="Z90" s="593"/>
      <c r="AA90" s="594"/>
      <c r="AB90" s="594"/>
      <c r="AC90" s="594"/>
      <c r="AD90" s="595"/>
      <c r="AE90" s="131">
        <v>747</v>
      </c>
      <c r="AF90" s="180"/>
      <c r="AG90" s="183" t="s">
        <v>142</v>
      </c>
    </row>
    <row r="91" spans="1:64" ht="25" customHeight="1" x14ac:dyDescent="0.2">
      <c r="A91" s="551"/>
      <c r="B91" s="642"/>
      <c r="C91" s="131">
        <v>83</v>
      </c>
      <c r="D91" s="557" t="s">
        <v>345</v>
      </c>
      <c r="E91" s="558"/>
      <c r="F91" s="558"/>
      <c r="G91" s="558"/>
      <c r="H91" s="558"/>
      <c r="I91" s="558"/>
      <c r="J91" s="558"/>
      <c r="K91" s="558"/>
      <c r="L91" s="558"/>
      <c r="M91" s="558"/>
      <c r="N91" s="591"/>
      <c r="O91" s="131">
        <v>119</v>
      </c>
      <c r="P91" s="593"/>
      <c r="Q91" s="594"/>
      <c r="R91" s="594"/>
      <c r="S91" s="594"/>
      <c r="T91" s="595"/>
      <c r="U91" s="557" t="s">
        <v>346</v>
      </c>
      <c r="V91" s="558"/>
      <c r="W91" s="558"/>
      <c r="X91" s="591"/>
      <c r="Y91" s="131">
        <v>116</v>
      </c>
      <c r="Z91" s="593"/>
      <c r="AA91" s="594"/>
      <c r="AB91" s="594"/>
      <c r="AC91" s="594"/>
      <c r="AD91" s="595"/>
      <c r="AE91" s="131">
        <v>757</v>
      </c>
      <c r="AF91" s="180"/>
      <c r="AG91" s="183" t="s">
        <v>142</v>
      </c>
    </row>
    <row r="92" spans="1:64" ht="25" customHeight="1" x14ac:dyDescent="0.2">
      <c r="A92" s="551"/>
      <c r="B92" s="642"/>
      <c r="C92" s="131">
        <v>84</v>
      </c>
      <c r="D92" s="557" t="s">
        <v>347</v>
      </c>
      <c r="E92" s="558"/>
      <c r="F92" s="558"/>
      <c r="G92" s="558"/>
      <c r="H92" s="558"/>
      <c r="I92" s="558"/>
      <c r="J92" s="558"/>
      <c r="K92" s="558"/>
      <c r="L92" s="558"/>
      <c r="M92" s="558"/>
      <c r="N92" s="591"/>
      <c r="O92" s="131">
        <v>58</v>
      </c>
      <c r="P92" s="593"/>
      <c r="Q92" s="594"/>
      <c r="R92" s="594"/>
      <c r="S92" s="594"/>
      <c r="T92" s="595"/>
      <c r="U92" s="557" t="s">
        <v>348</v>
      </c>
      <c r="V92" s="558"/>
      <c r="W92" s="558"/>
      <c r="X92" s="591"/>
      <c r="Y92" s="131">
        <v>870</v>
      </c>
      <c r="Z92" s="593"/>
      <c r="AA92" s="594"/>
      <c r="AB92" s="594"/>
      <c r="AC92" s="594"/>
      <c r="AD92" s="595"/>
      <c r="AE92" s="131">
        <v>871</v>
      </c>
      <c r="AF92" s="180"/>
      <c r="AG92" s="183" t="s">
        <v>142</v>
      </c>
    </row>
    <row r="93" spans="1:64" s="122" customFormat="1" ht="25" customHeight="1" x14ac:dyDescent="0.2">
      <c r="A93" s="551"/>
      <c r="B93" s="642"/>
      <c r="C93" s="200">
        <v>85</v>
      </c>
      <c r="D93" s="672" t="s">
        <v>349</v>
      </c>
      <c r="E93" s="673"/>
      <c r="F93" s="673"/>
      <c r="G93" s="673"/>
      <c r="H93" s="673"/>
      <c r="I93" s="673"/>
      <c r="J93" s="673"/>
      <c r="K93" s="673"/>
      <c r="L93" s="673"/>
      <c r="M93" s="673"/>
      <c r="N93" s="673"/>
      <c r="O93" s="673"/>
      <c r="P93" s="673"/>
      <c r="Q93" s="673"/>
      <c r="R93" s="673"/>
      <c r="S93" s="673"/>
      <c r="T93" s="673"/>
      <c r="U93" s="673"/>
      <c r="V93" s="673"/>
      <c r="W93" s="673"/>
      <c r="X93" s="673"/>
      <c r="Y93" s="673"/>
      <c r="Z93" s="673"/>
      <c r="AA93" s="673"/>
      <c r="AB93" s="673"/>
      <c r="AC93" s="673"/>
      <c r="AD93" s="674"/>
      <c r="AE93" s="200">
        <v>1645</v>
      </c>
      <c r="AF93" s="201">
        <f>'DJ1947'!O10</f>
        <v>286789.91596638656</v>
      </c>
      <c r="AG93" s="202" t="s">
        <v>142</v>
      </c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ht="25" customHeight="1" x14ac:dyDescent="0.2">
      <c r="A94" s="551"/>
      <c r="B94" s="642"/>
      <c r="C94" s="131">
        <v>86</v>
      </c>
      <c r="D94" s="557" t="s">
        <v>350</v>
      </c>
      <c r="E94" s="558"/>
      <c r="F94" s="558"/>
      <c r="G94" s="558"/>
      <c r="H94" s="558"/>
      <c r="I94" s="558"/>
      <c r="J94" s="558"/>
      <c r="K94" s="558"/>
      <c r="L94" s="558"/>
      <c r="M94" s="558"/>
      <c r="N94" s="591"/>
      <c r="O94" s="131">
        <v>181</v>
      </c>
      <c r="P94" s="593"/>
      <c r="Q94" s="594"/>
      <c r="R94" s="594"/>
      <c r="S94" s="594"/>
      <c r="T94" s="595"/>
      <c r="U94" s="557" t="s">
        <v>351</v>
      </c>
      <c r="V94" s="558"/>
      <c r="W94" s="558"/>
      <c r="X94" s="591"/>
      <c r="Y94" s="131">
        <v>881</v>
      </c>
      <c r="Z94" s="593"/>
      <c r="AA94" s="594"/>
      <c r="AB94" s="594"/>
      <c r="AC94" s="594"/>
      <c r="AD94" s="595"/>
      <c r="AE94" s="131">
        <v>882</v>
      </c>
      <c r="AF94" s="180"/>
      <c r="AG94" s="183" t="s">
        <v>142</v>
      </c>
    </row>
    <row r="95" spans="1:64" ht="25" customHeight="1" x14ac:dyDescent="0.2">
      <c r="A95" s="551"/>
      <c r="B95" s="643"/>
      <c r="C95" s="131">
        <v>87</v>
      </c>
      <c r="D95" s="557" t="s">
        <v>352</v>
      </c>
      <c r="E95" s="558"/>
      <c r="F95" s="558"/>
      <c r="G95" s="558"/>
      <c r="H95" s="558"/>
      <c r="I95" s="558"/>
      <c r="J95" s="558"/>
      <c r="K95" s="558"/>
      <c r="L95" s="558"/>
      <c r="M95" s="558"/>
      <c r="N95" s="558"/>
      <c r="O95" s="131">
        <v>1646</v>
      </c>
      <c r="P95" s="593"/>
      <c r="Q95" s="594"/>
      <c r="R95" s="594"/>
      <c r="S95" s="594"/>
      <c r="T95" s="595"/>
      <c r="U95" s="557" t="s">
        <v>353</v>
      </c>
      <c r="V95" s="558"/>
      <c r="W95" s="558"/>
      <c r="X95" s="591"/>
      <c r="Y95" s="131">
        <v>1647</v>
      </c>
      <c r="Z95" s="593"/>
      <c r="AA95" s="594"/>
      <c r="AB95" s="594"/>
      <c r="AC95" s="594"/>
      <c r="AD95" s="595"/>
      <c r="AE95" s="131">
        <v>1648</v>
      </c>
      <c r="AF95" s="180"/>
      <c r="AG95" s="183" t="s">
        <v>142</v>
      </c>
    </row>
    <row r="96" spans="1:64" ht="25" customHeight="1" x14ac:dyDescent="0.2">
      <c r="A96" s="551"/>
      <c r="B96" s="702" t="s">
        <v>354</v>
      </c>
      <c r="C96" s="131">
        <v>88</v>
      </c>
      <c r="D96" s="557" t="s">
        <v>355</v>
      </c>
      <c r="E96" s="558"/>
      <c r="F96" s="558"/>
      <c r="G96" s="558"/>
      <c r="H96" s="558"/>
      <c r="I96" s="558"/>
      <c r="J96" s="558"/>
      <c r="K96" s="558"/>
      <c r="L96" s="558"/>
      <c r="M96" s="558"/>
      <c r="N96" s="558"/>
      <c r="O96" s="558"/>
      <c r="P96" s="558"/>
      <c r="Q96" s="558"/>
      <c r="R96" s="558"/>
      <c r="S96" s="558"/>
      <c r="T96" s="558"/>
      <c r="U96" s="558"/>
      <c r="V96" s="558"/>
      <c r="W96" s="558"/>
      <c r="X96" s="558"/>
      <c r="Y96" s="558"/>
      <c r="Z96" s="558"/>
      <c r="AA96" s="558"/>
      <c r="AB96" s="558"/>
      <c r="AC96" s="558"/>
      <c r="AD96" s="591"/>
      <c r="AE96" s="131">
        <v>900</v>
      </c>
      <c r="AF96" s="180"/>
      <c r="AG96" s="134" t="s">
        <v>128</v>
      </c>
    </row>
    <row r="97" spans="1:33" ht="25" customHeight="1" x14ac:dyDescent="0.2">
      <c r="A97" s="551"/>
      <c r="B97" s="703"/>
      <c r="C97" s="131">
        <v>89</v>
      </c>
      <c r="D97" s="557" t="s">
        <v>356</v>
      </c>
      <c r="E97" s="558"/>
      <c r="F97" s="558"/>
      <c r="G97" s="558"/>
      <c r="H97" s="558"/>
      <c r="I97" s="558"/>
      <c r="J97" s="558"/>
      <c r="K97" s="558"/>
      <c r="L97" s="558"/>
      <c r="M97" s="558"/>
      <c r="N97" s="558"/>
      <c r="O97" s="558"/>
      <c r="P97" s="558"/>
      <c r="Q97" s="558"/>
      <c r="R97" s="558"/>
      <c r="S97" s="558"/>
      <c r="T97" s="558"/>
      <c r="U97" s="558"/>
      <c r="V97" s="558"/>
      <c r="W97" s="558"/>
      <c r="X97" s="558"/>
      <c r="Y97" s="558"/>
      <c r="Z97" s="558"/>
      <c r="AA97" s="558"/>
      <c r="AB97" s="558"/>
      <c r="AC97" s="558"/>
      <c r="AD97" s="591"/>
      <c r="AE97" s="131">
        <v>1796</v>
      </c>
      <c r="AF97" s="180"/>
      <c r="AG97" s="134" t="s">
        <v>128</v>
      </c>
    </row>
    <row r="98" spans="1:33" ht="25" customHeight="1" x14ac:dyDescent="0.2">
      <c r="A98" s="551"/>
      <c r="B98" s="703"/>
      <c r="C98" s="131">
        <v>90</v>
      </c>
      <c r="D98" s="557" t="s">
        <v>357</v>
      </c>
      <c r="E98" s="558"/>
      <c r="F98" s="558"/>
      <c r="G98" s="558"/>
      <c r="H98" s="558"/>
      <c r="I98" s="558"/>
      <c r="J98" s="558"/>
      <c r="K98" s="558"/>
      <c r="L98" s="558"/>
      <c r="M98" s="558"/>
      <c r="N98" s="558"/>
      <c r="O98" s="558"/>
      <c r="P98" s="558"/>
      <c r="Q98" s="558"/>
      <c r="R98" s="558"/>
      <c r="S98" s="558"/>
      <c r="T98" s="558"/>
      <c r="U98" s="558"/>
      <c r="V98" s="558"/>
      <c r="W98" s="558"/>
      <c r="X98" s="558"/>
      <c r="Y98" s="558"/>
      <c r="Z98" s="558"/>
      <c r="AA98" s="558"/>
      <c r="AB98" s="558"/>
      <c r="AC98" s="558"/>
      <c r="AD98" s="591"/>
      <c r="AE98" s="131">
        <v>1827</v>
      </c>
      <c r="AF98" s="180"/>
      <c r="AG98" s="134" t="s">
        <v>128</v>
      </c>
    </row>
    <row r="99" spans="1:33" ht="25" customHeight="1" thickBot="1" x14ac:dyDescent="0.25">
      <c r="A99" s="606"/>
      <c r="B99" s="704"/>
      <c r="C99" s="155">
        <v>91</v>
      </c>
      <c r="D99" s="647" t="s">
        <v>358</v>
      </c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48"/>
      <c r="Q99" s="648"/>
      <c r="R99" s="648"/>
      <c r="S99" s="648"/>
      <c r="T99" s="648"/>
      <c r="U99" s="648"/>
      <c r="V99" s="648"/>
      <c r="W99" s="648"/>
      <c r="X99" s="648"/>
      <c r="Y99" s="648"/>
      <c r="Z99" s="648"/>
      <c r="AA99" s="648"/>
      <c r="AB99" s="648"/>
      <c r="AC99" s="648"/>
      <c r="AD99" s="649"/>
      <c r="AE99" s="155">
        <v>305</v>
      </c>
      <c r="AF99" s="180"/>
      <c r="AG99" s="184" t="s">
        <v>140</v>
      </c>
    </row>
    <row r="100" spans="1:33" ht="25" customHeight="1" thickBot="1" x14ac:dyDescent="0.25">
      <c r="A100" s="123"/>
      <c r="B100" s="123"/>
      <c r="C100" s="124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85"/>
      <c r="AF100" s="123"/>
      <c r="AG100" s="124"/>
    </row>
    <row r="101" spans="1:33" ht="25" customHeight="1" x14ac:dyDescent="0.2">
      <c r="A101" s="675" t="s">
        <v>359</v>
      </c>
      <c r="B101" s="676"/>
      <c r="C101" s="676"/>
      <c r="D101" s="676"/>
      <c r="E101" s="676"/>
      <c r="F101" s="676"/>
      <c r="G101" s="676"/>
      <c r="H101" s="676"/>
      <c r="I101" s="676"/>
      <c r="J101" s="676"/>
      <c r="K101" s="676"/>
      <c r="L101" s="676"/>
      <c r="M101" s="676"/>
      <c r="N101" s="676"/>
      <c r="O101" s="677"/>
      <c r="P101" s="123"/>
      <c r="Q101" s="678" t="s">
        <v>360</v>
      </c>
      <c r="R101" s="657"/>
      <c r="S101" s="657"/>
      <c r="T101" s="657"/>
      <c r="U101" s="657"/>
      <c r="V101" s="657"/>
      <c r="W101" s="657"/>
      <c r="X101" s="658"/>
      <c r="Y101" s="656" t="s">
        <v>361</v>
      </c>
      <c r="Z101" s="657"/>
      <c r="AA101" s="657"/>
      <c r="AB101" s="657"/>
      <c r="AC101" s="657"/>
      <c r="AD101" s="658"/>
      <c r="AE101" s="656" t="s">
        <v>362</v>
      </c>
      <c r="AF101" s="657"/>
      <c r="AG101" s="679"/>
    </row>
    <row r="102" spans="1:33" ht="25" customHeight="1" thickBot="1" x14ac:dyDescent="0.25">
      <c r="A102" s="186" t="s">
        <v>363</v>
      </c>
      <c r="B102" s="187"/>
      <c r="C102" s="188"/>
      <c r="D102" s="187"/>
      <c r="E102" s="187"/>
      <c r="F102" s="187"/>
      <c r="G102" s="187"/>
      <c r="H102" s="187"/>
      <c r="I102" s="187"/>
      <c r="J102" s="187"/>
      <c r="K102" s="695"/>
      <c r="L102" s="695"/>
      <c r="M102" s="695"/>
      <c r="N102" s="695"/>
      <c r="O102" s="189"/>
      <c r="P102" s="123"/>
      <c r="Q102" s="190" t="s">
        <v>364</v>
      </c>
      <c r="R102" s="696"/>
      <c r="S102" s="697"/>
      <c r="T102" s="697"/>
      <c r="U102" s="697"/>
      <c r="V102" s="697"/>
      <c r="W102" s="697"/>
      <c r="X102" s="698"/>
      <c r="Y102" s="191" t="s">
        <v>365</v>
      </c>
      <c r="Z102" s="699"/>
      <c r="AA102" s="699"/>
      <c r="AB102" s="699"/>
      <c r="AC102" s="699"/>
      <c r="AD102" s="699"/>
      <c r="AE102" s="191" t="s">
        <v>366</v>
      </c>
      <c r="AF102" s="700"/>
      <c r="AG102" s="701"/>
    </row>
    <row r="103" spans="1:33" ht="25" customHeight="1" thickBot="1" x14ac:dyDescent="0.25">
      <c r="A103" s="123"/>
      <c r="B103" s="123"/>
      <c r="C103" s="124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92"/>
      <c r="AA103" s="192"/>
      <c r="AB103" s="192"/>
      <c r="AC103" s="192"/>
      <c r="AD103" s="192"/>
      <c r="AE103" s="192"/>
      <c r="AF103" s="192"/>
      <c r="AG103" s="124"/>
    </row>
    <row r="104" spans="1:33" ht="25" customHeight="1" x14ac:dyDescent="0.2">
      <c r="A104" s="707" t="s">
        <v>367</v>
      </c>
      <c r="B104" s="127">
        <v>92</v>
      </c>
      <c r="C104" s="710" t="s">
        <v>368</v>
      </c>
      <c r="D104" s="710"/>
      <c r="E104" s="710"/>
      <c r="F104" s="710"/>
      <c r="G104" s="710"/>
      <c r="H104" s="710"/>
      <c r="I104" s="710"/>
      <c r="J104" s="710"/>
      <c r="K104" s="710"/>
      <c r="L104" s="710"/>
      <c r="M104" s="710"/>
      <c r="N104" s="710"/>
      <c r="O104" s="127">
        <v>85</v>
      </c>
      <c r="P104" s="711">
        <f>AF93-Z31</f>
        <v>286789.91596638656</v>
      </c>
      <c r="Q104" s="711"/>
      <c r="R104" s="711"/>
      <c r="S104" s="711"/>
      <c r="T104" s="163" t="s">
        <v>128</v>
      </c>
      <c r="U104" s="712" t="s">
        <v>369</v>
      </c>
      <c r="V104" s="713"/>
      <c r="W104" s="713"/>
      <c r="X104" s="714"/>
      <c r="Y104" s="127">
        <v>95</v>
      </c>
      <c r="Z104" s="721" t="s">
        <v>370</v>
      </c>
      <c r="AA104" s="721"/>
      <c r="AB104" s="721"/>
      <c r="AC104" s="721"/>
      <c r="AD104" s="721"/>
      <c r="AE104" s="127">
        <v>90</v>
      </c>
      <c r="AF104" s="193"/>
      <c r="AG104" s="130" t="s">
        <v>128</v>
      </c>
    </row>
    <row r="105" spans="1:33" ht="25" customHeight="1" x14ac:dyDescent="0.2">
      <c r="A105" s="708"/>
      <c r="B105" s="131">
        <v>93</v>
      </c>
      <c r="C105" s="722" t="s">
        <v>371</v>
      </c>
      <c r="D105" s="723"/>
      <c r="E105" s="723"/>
      <c r="F105" s="723"/>
      <c r="G105" s="723"/>
      <c r="H105" s="723"/>
      <c r="I105" s="723"/>
      <c r="J105" s="723"/>
      <c r="K105" s="723"/>
      <c r="L105" s="723"/>
      <c r="M105" s="723"/>
      <c r="N105" s="724"/>
      <c r="O105" s="131">
        <v>86</v>
      </c>
      <c r="P105" s="725"/>
      <c r="Q105" s="725"/>
      <c r="R105" s="725"/>
      <c r="S105" s="725"/>
      <c r="T105" s="194" t="s">
        <v>142</v>
      </c>
      <c r="U105" s="715"/>
      <c r="V105" s="716"/>
      <c r="W105" s="716"/>
      <c r="X105" s="717"/>
      <c r="Y105" s="131">
        <v>96</v>
      </c>
      <c r="Z105" s="588" t="s">
        <v>372</v>
      </c>
      <c r="AA105" s="726"/>
      <c r="AB105" s="726"/>
      <c r="AC105" s="727"/>
      <c r="AD105" s="195">
        <v>0</v>
      </c>
      <c r="AE105" s="131">
        <v>39</v>
      </c>
      <c r="AF105" s="196"/>
      <c r="AG105" s="134" t="s">
        <v>128</v>
      </c>
    </row>
    <row r="106" spans="1:33" ht="25" customHeight="1" x14ac:dyDescent="0.2">
      <c r="A106" s="708"/>
      <c r="B106" s="728"/>
      <c r="C106" s="729"/>
      <c r="D106" s="729"/>
      <c r="E106" s="729"/>
      <c r="F106" s="729"/>
      <c r="G106" s="729"/>
      <c r="H106" s="729"/>
      <c r="I106" s="729"/>
      <c r="J106" s="729"/>
      <c r="K106" s="729"/>
      <c r="L106" s="729"/>
      <c r="M106" s="729"/>
      <c r="N106" s="729"/>
      <c r="O106" s="729"/>
      <c r="P106" s="729"/>
      <c r="Q106" s="729"/>
      <c r="R106" s="729"/>
      <c r="S106" s="729"/>
      <c r="T106" s="729"/>
      <c r="U106" s="718"/>
      <c r="V106" s="719"/>
      <c r="W106" s="719"/>
      <c r="X106" s="720"/>
      <c r="Y106" s="131">
        <v>97</v>
      </c>
      <c r="Z106" s="730" t="s">
        <v>373</v>
      </c>
      <c r="AA106" s="730"/>
      <c r="AB106" s="730"/>
      <c r="AC106" s="730"/>
      <c r="AD106" s="730"/>
      <c r="AE106" s="131">
        <v>91</v>
      </c>
      <c r="AF106" s="196"/>
      <c r="AG106" s="134" t="s">
        <v>140</v>
      </c>
    </row>
    <row r="107" spans="1:33" ht="25" customHeight="1" x14ac:dyDescent="0.2">
      <c r="A107" s="708"/>
      <c r="B107" s="131">
        <v>94</v>
      </c>
      <c r="C107" s="610" t="s">
        <v>374</v>
      </c>
      <c r="D107" s="610"/>
      <c r="E107" s="610"/>
      <c r="F107" s="610"/>
      <c r="G107" s="610"/>
      <c r="H107" s="610"/>
      <c r="I107" s="610"/>
      <c r="J107" s="610"/>
      <c r="K107" s="610"/>
      <c r="L107" s="610"/>
      <c r="M107" s="610"/>
      <c r="N107" s="610"/>
      <c r="O107" s="131">
        <v>87</v>
      </c>
      <c r="P107" s="725"/>
      <c r="Q107" s="725"/>
      <c r="R107" s="725"/>
      <c r="S107" s="725"/>
      <c r="T107" s="139" t="s">
        <v>140</v>
      </c>
      <c r="U107" s="680" t="s">
        <v>375</v>
      </c>
      <c r="V107" s="681"/>
      <c r="W107" s="681"/>
      <c r="X107" s="682"/>
      <c r="Y107" s="197"/>
      <c r="Z107" s="683"/>
      <c r="AA107" s="681"/>
      <c r="AB107" s="681"/>
      <c r="AC107" s="681"/>
      <c r="AD107" s="682"/>
      <c r="AE107" s="140"/>
      <c r="AF107" s="196"/>
      <c r="AG107" s="134"/>
    </row>
    <row r="108" spans="1:33" ht="25" customHeight="1" x14ac:dyDescent="0.2">
      <c r="A108" s="708"/>
      <c r="B108" s="684" t="s">
        <v>376</v>
      </c>
      <c r="C108" s="685"/>
      <c r="D108" s="685"/>
      <c r="E108" s="685"/>
      <c r="F108" s="685"/>
      <c r="G108" s="685"/>
      <c r="H108" s="685"/>
      <c r="I108" s="685"/>
      <c r="J108" s="685"/>
      <c r="K108" s="685"/>
      <c r="L108" s="685"/>
      <c r="M108" s="685"/>
      <c r="N108" s="685"/>
      <c r="O108" s="685"/>
      <c r="P108" s="685"/>
      <c r="Q108" s="685"/>
      <c r="R108" s="685"/>
      <c r="S108" s="685"/>
      <c r="T108" s="685"/>
      <c r="U108" s="686" t="s">
        <v>377</v>
      </c>
      <c r="V108" s="687"/>
      <c r="W108" s="687"/>
      <c r="X108" s="688"/>
      <c r="Y108" s="131">
        <v>98</v>
      </c>
      <c r="Z108" s="619" t="s">
        <v>378</v>
      </c>
      <c r="AA108" s="619"/>
      <c r="AB108" s="619"/>
      <c r="AC108" s="619"/>
      <c r="AD108" s="619"/>
      <c r="AE108" s="131">
        <v>92</v>
      </c>
      <c r="AF108" s="196"/>
      <c r="AG108" s="134" t="s">
        <v>128</v>
      </c>
    </row>
    <row r="109" spans="1:33" ht="25" customHeight="1" x14ac:dyDescent="0.2">
      <c r="A109" s="708"/>
      <c r="B109" s="131">
        <v>301</v>
      </c>
      <c r="C109" s="557" t="s">
        <v>379</v>
      </c>
      <c r="D109" s="558"/>
      <c r="E109" s="558"/>
      <c r="F109" s="558"/>
      <c r="G109" s="558"/>
      <c r="H109" s="558"/>
      <c r="I109" s="558"/>
      <c r="J109" s="558"/>
      <c r="K109" s="558"/>
      <c r="L109" s="558"/>
      <c r="M109" s="558"/>
      <c r="N109" s="591"/>
      <c r="O109" s="131">
        <v>306</v>
      </c>
      <c r="P109" s="705"/>
      <c r="Q109" s="706"/>
      <c r="R109" s="706"/>
      <c r="S109" s="706"/>
      <c r="T109" s="706"/>
      <c r="U109" s="689"/>
      <c r="V109" s="690"/>
      <c r="W109" s="690"/>
      <c r="X109" s="691"/>
      <c r="Y109" s="131">
        <v>99</v>
      </c>
      <c r="Z109" s="619" t="s">
        <v>380</v>
      </c>
      <c r="AA109" s="619"/>
      <c r="AB109" s="619"/>
      <c r="AC109" s="619"/>
      <c r="AD109" s="619"/>
      <c r="AE109" s="131">
        <v>93</v>
      </c>
      <c r="AF109" s="196"/>
      <c r="AG109" s="134" t="s">
        <v>128</v>
      </c>
    </row>
    <row r="110" spans="1:33" ht="25" customHeight="1" thickBot="1" x14ac:dyDescent="0.25">
      <c r="A110" s="708"/>
      <c r="B110" s="731" t="s">
        <v>381</v>
      </c>
      <c r="C110" s="732"/>
      <c r="D110" s="732"/>
      <c r="E110" s="732"/>
      <c r="F110" s="732"/>
      <c r="G110" s="732"/>
      <c r="H110" s="732"/>
      <c r="I110" s="732"/>
      <c r="J110" s="732"/>
      <c r="K110" s="732"/>
      <c r="L110" s="732"/>
      <c r="M110" s="732"/>
      <c r="N110" s="732"/>
      <c r="O110" s="732"/>
      <c r="P110" s="732"/>
      <c r="Q110" s="732"/>
      <c r="R110" s="732"/>
      <c r="S110" s="732"/>
      <c r="T110" s="732"/>
      <c r="U110" s="692"/>
      <c r="V110" s="693"/>
      <c r="W110" s="693"/>
      <c r="X110" s="694"/>
      <c r="Y110" s="155">
        <v>100</v>
      </c>
      <c r="Z110" s="733" t="s">
        <v>382</v>
      </c>
      <c r="AA110" s="734"/>
      <c r="AB110" s="734"/>
      <c r="AC110" s="734"/>
      <c r="AD110" s="735"/>
      <c r="AE110" s="155">
        <v>94</v>
      </c>
      <c r="AF110" s="198"/>
      <c r="AG110" s="184" t="s">
        <v>140</v>
      </c>
    </row>
    <row r="111" spans="1:33" ht="25" customHeight="1" x14ac:dyDescent="0.2">
      <c r="A111" s="708"/>
      <c r="B111" s="736">
        <v>780</v>
      </c>
      <c r="C111" s="739" t="s">
        <v>383</v>
      </c>
      <c r="D111" s="739"/>
      <c r="E111" s="739"/>
      <c r="F111" s="739"/>
      <c r="G111" s="739"/>
      <c r="H111" s="739"/>
      <c r="I111" s="739"/>
      <c r="J111" s="739"/>
      <c r="K111" s="739"/>
      <c r="L111" s="739"/>
      <c r="M111" s="739"/>
      <c r="N111" s="739"/>
      <c r="O111" s="131"/>
      <c r="P111" s="741" t="s">
        <v>384</v>
      </c>
      <c r="Q111" s="742"/>
      <c r="R111" s="742"/>
      <c r="S111" s="742"/>
      <c r="T111" s="74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4"/>
    </row>
    <row r="112" spans="1:33" ht="25" customHeight="1" x14ac:dyDescent="0.2">
      <c r="A112" s="708"/>
      <c r="B112" s="737"/>
      <c r="C112" s="739"/>
      <c r="D112" s="739"/>
      <c r="E112" s="739"/>
      <c r="F112" s="739"/>
      <c r="G112" s="739"/>
      <c r="H112" s="739"/>
      <c r="I112" s="739"/>
      <c r="J112" s="739"/>
      <c r="K112" s="739"/>
      <c r="L112" s="739"/>
      <c r="M112" s="739"/>
      <c r="N112" s="739"/>
      <c r="O112" s="131"/>
      <c r="P112" s="741" t="s">
        <v>385</v>
      </c>
      <c r="Q112" s="742"/>
      <c r="R112" s="742"/>
      <c r="S112" s="742"/>
      <c r="T112" s="743"/>
      <c r="U112" s="123"/>
      <c r="V112" s="744" t="s">
        <v>386</v>
      </c>
      <c r="W112" s="744"/>
      <c r="X112" s="744"/>
      <c r="Y112" s="744"/>
      <c r="Z112" s="744"/>
      <c r="AA112" s="744"/>
      <c r="AB112" s="744"/>
      <c r="AC112" s="744"/>
      <c r="AD112" s="744"/>
      <c r="AE112" s="744"/>
      <c r="AF112" s="744"/>
      <c r="AG112" s="124"/>
    </row>
    <row r="113" spans="1:33" ht="25" customHeight="1" thickBot="1" x14ac:dyDescent="0.25">
      <c r="A113" s="709"/>
      <c r="B113" s="738"/>
      <c r="C113" s="740"/>
      <c r="D113" s="740"/>
      <c r="E113" s="740"/>
      <c r="F113" s="740"/>
      <c r="G113" s="740"/>
      <c r="H113" s="740"/>
      <c r="I113" s="740"/>
      <c r="J113" s="740"/>
      <c r="K113" s="740"/>
      <c r="L113" s="740"/>
      <c r="M113" s="740"/>
      <c r="N113" s="740"/>
      <c r="O113" s="155"/>
      <c r="P113" s="745" t="s">
        <v>387</v>
      </c>
      <c r="Q113" s="746"/>
      <c r="R113" s="746"/>
      <c r="S113" s="746"/>
      <c r="T113" s="747"/>
      <c r="U113" s="123"/>
      <c r="V113" s="124" t="s">
        <v>388</v>
      </c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4"/>
    </row>
  </sheetData>
  <mergeCells count="323">
    <mergeCell ref="A104:A113"/>
    <mergeCell ref="C104:N104"/>
    <mergeCell ref="P104:S104"/>
    <mergeCell ref="U104:X106"/>
    <mergeCell ref="Z104:AD104"/>
    <mergeCell ref="C105:N105"/>
    <mergeCell ref="P105:S105"/>
    <mergeCell ref="Z105:AC105"/>
    <mergeCell ref="B106:T106"/>
    <mergeCell ref="Z106:AD106"/>
    <mergeCell ref="B110:T110"/>
    <mergeCell ref="Z110:AD110"/>
    <mergeCell ref="B111:B113"/>
    <mergeCell ref="C111:N113"/>
    <mergeCell ref="P111:T111"/>
    <mergeCell ref="P112:T112"/>
    <mergeCell ref="V112:AF112"/>
    <mergeCell ref="P113:T113"/>
    <mergeCell ref="C107:N107"/>
    <mergeCell ref="P107:S107"/>
    <mergeCell ref="U107:X107"/>
    <mergeCell ref="Z107:AD107"/>
    <mergeCell ref="B108:T108"/>
    <mergeCell ref="U108:X110"/>
    <mergeCell ref="K102:N102"/>
    <mergeCell ref="R102:X102"/>
    <mergeCell ref="Z102:AD102"/>
    <mergeCell ref="AF102:AG102"/>
    <mergeCell ref="D95:N95"/>
    <mergeCell ref="P95:T95"/>
    <mergeCell ref="U95:X95"/>
    <mergeCell ref="Z95:AD95"/>
    <mergeCell ref="B96:B99"/>
    <mergeCell ref="D96:AD96"/>
    <mergeCell ref="D97:AD97"/>
    <mergeCell ref="D98:AD98"/>
    <mergeCell ref="D99:AD99"/>
    <mergeCell ref="Z108:AD108"/>
    <mergeCell ref="C109:N109"/>
    <mergeCell ref="P109:T109"/>
    <mergeCell ref="Z109:AD109"/>
    <mergeCell ref="D93:AD93"/>
    <mergeCell ref="D94:N94"/>
    <mergeCell ref="P94:T94"/>
    <mergeCell ref="U94:X94"/>
    <mergeCell ref="Z94:AD94"/>
    <mergeCell ref="A101:O101"/>
    <mergeCell ref="Q101:X101"/>
    <mergeCell ref="Y101:AD101"/>
    <mergeCell ref="AE101:AG101"/>
    <mergeCell ref="D88:N88"/>
    <mergeCell ref="P88:T88"/>
    <mergeCell ref="U88:X88"/>
    <mergeCell ref="Z88:AD88"/>
    <mergeCell ref="D89:N89"/>
    <mergeCell ref="P89:T89"/>
    <mergeCell ref="U89:X89"/>
    <mergeCell ref="Z89:AD89"/>
    <mergeCell ref="D92:N92"/>
    <mergeCell ref="P92:T92"/>
    <mergeCell ref="U92:X92"/>
    <mergeCell ref="Z92:AD92"/>
    <mergeCell ref="U86:X86"/>
    <mergeCell ref="Z86:AD86"/>
    <mergeCell ref="D87:N87"/>
    <mergeCell ref="P87:T87"/>
    <mergeCell ref="U87:X87"/>
    <mergeCell ref="Z87:AD87"/>
    <mergeCell ref="B84:B95"/>
    <mergeCell ref="D84:S84"/>
    <mergeCell ref="U84:X84"/>
    <mergeCell ref="Z84:AD84"/>
    <mergeCell ref="D85:N85"/>
    <mergeCell ref="P85:T85"/>
    <mergeCell ref="U85:X85"/>
    <mergeCell ref="Z85:AD85"/>
    <mergeCell ref="D86:N86"/>
    <mergeCell ref="P86:T86"/>
    <mergeCell ref="D90:N90"/>
    <mergeCell ref="P90:T90"/>
    <mergeCell ref="U90:X90"/>
    <mergeCell ref="Z90:AD90"/>
    <mergeCell ref="D91:N91"/>
    <mergeCell ref="P91:T91"/>
    <mergeCell ref="U91:X91"/>
    <mergeCell ref="Z91:AD91"/>
    <mergeCell ref="D82:N82"/>
    <mergeCell ref="P82:T82"/>
    <mergeCell ref="U82:X82"/>
    <mergeCell ref="Z82:AD82"/>
    <mergeCell ref="D83:N83"/>
    <mergeCell ref="P83:T83"/>
    <mergeCell ref="U83:X83"/>
    <mergeCell ref="Z83:AD83"/>
    <mergeCell ref="D80:N80"/>
    <mergeCell ref="P80:T80"/>
    <mergeCell ref="U80:X80"/>
    <mergeCell ref="Z80:AD80"/>
    <mergeCell ref="D81:N81"/>
    <mergeCell ref="P81:T81"/>
    <mergeCell ref="U81:X81"/>
    <mergeCell ref="Z81:AD81"/>
    <mergeCell ref="D78:S78"/>
    <mergeCell ref="U78:X78"/>
    <mergeCell ref="Z78:AD78"/>
    <mergeCell ref="D79:N79"/>
    <mergeCell ref="P79:T79"/>
    <mergeCell ref="U79:X79"/>
    <mergeCell ref="Z79:AD79"/>
    <mergeCell ref="D76:S76"/>
    <mergeCell ref="U76:X76"/>
    <mergeCell ref="Z76:AD76"/>
    <mergeCell ref="D77:S77"/>
    <mergeCell ref="U77:X77"/>
    <mergeCell ref="Z77:AD77"/>
    <mergeCell ref="D74:S74"/>
    <mergeCell ref="U74:X74"/>
    <mergeCell ref="Z74:AD74"/>
    <mergeCell ref="D75:S75"/>
    <mergeCell ref="U75:X75"/>
    <mergeCell ref="Z75:AD75"/>
    <mergeCell ref="D72:S72"/>
    <mergeCell ref="U72:X72"/>
    <mergeCell ref="Z72:AD72"/>
    <mergeCell ref="D73:S73"/>
    <mergeCell ref="U73:X73"/>
    <mergeCell ref="Z73:AD73"/>
    <mergeCell ref="U64:X64"/>
    <mergeCell ref="Z64:AD64"/>
    <mergeCell ref="D65:S65"/>
    <mergeCell ref="U65:X65"/>
    <mergeCell ref="Z65:AD65"/>
    <mergeCell ref="D70:S70"/>
    <mergeCell ref="U70:X70"/>
    <mergeCell ref="Z70:AD70"/>
    <mergeCell ref="D71:S71"/>
    <mergeCell ref="U71:X71"/>
    <mergeCell ref="Z71:AD71"/>
    <mergeCell ref="D68:S68"/>
    <mergeCell ref="U68:X68"/>
    <mergeCell ref="Z68:AD68"/>
    <mergeCell ref="D69:S69"/>
    <mergeCell ref="U69:X69"/>
    <mergeCell ref="Z69:AD69"/>
    <mergeCell ref="Z61:AD61"/>
    <mergeCell ref="D62:S62"/>
    <mergeCell ref="U62:X62"/>
    <mergeCell ref="Z62:AD62"/>
    <mergeCell ref="D63:S63"/>
    <mergeCell ref="U63:X63"/>
    <mergeCell ref="Z63:AD63"/>
    <mergeCell ref="A59:A99"/>
    <mergeCell ref="D59:S59"/>
    <mergeCell ref="U59:X59"/>
    <mergeCell ref="Z59:AD59"/>
    <mergeCell ref="B60:B83"/>
    <mergeCell ref="D60:S60"/>
    <mergeCell ref="U60:X60"/>
    <mergeCell ref="Z60:AD60"/>
    <mergeCell ref="D61:S61"/>
    <mergeCell ref="U61:X61"/>
    <mergeCell ref="D66:S66"/>
    <mergeCell ref="U66:X66"/>
    <mergeCell ref="Z66:AD66"/>
    <mergeCell ref="D67:S67"/>
    <mergeCell ref="U67:X67"/>
    <mergeCell ref="Z67:AD67"/>
    <mergeCell ref="D64:S64"/>
    <mergeCell ref="D56:X56"/>
    <mergeCell ref="Z56:AD56"/>
    <mergeCell ref="D57:X57"/>
    <mergeCell ref="Z57:AD57"/>
    <mergeCell ref="D58:X58"/>
    <mergeCell ref="Z58:AD58"/>
    <mergeCell ref="D53:X53"/>
    <mergeCell ref="Z53:AD53"/>
    <mergeCell ref="D54:X54"/>
    <mergeCell ref="Z54:AD54"/>
    <mergeCell ref="D55:X55"/>
    <mergeCell ref="Z55:AD55"/>
    <mergeCell ref="D51:X51"/>
    <mergeCell ref="Z51:AD51"/>
    <mergeCell ref="D52:X52"/>
    <mergeCell ref="Z52:AD52"/>
    <mergeCell ref="D47:X47"/>
    <mergeCell ref="Z47:AD47"/>
    <mergeCell ref="D48:X48"/>
    <mergeCell ref="Z48:AD48"/>
    <mergeCell ref="D49:X49"/>
    <mergeCell ref="Z49:AD49"/>
    <mergeCell ref="Z36:AD36"/>
    <mergeCell ref="D37:X37"/>
    <mergeCell ref="Z37:AD37"/>
    <mergeCell ref="B38:B57"/>
    <mergeCell ref="D38:X38"/>
    <mergeCell ref="Z38:AD38"/>
    <mergeCell ref="D39:X39"/>
    <mergeCell ref="Z39:AD39"/>
    <mergeCell ref="D40:X40"/>
    <mergeCell ref="D44:X44"/>
    <mergeCell ref="Z44:AD44"/>
    <mergeCell ref="D45:X45"/>
    <mergeCell ref="Z45:AD45"/>
    <mergeCell ref="D46:X46"/>
    <mergeCell ref="Z46:AD46"/>
    <mergeCell ref="Z40:AD40"/>
    <mergeCell ref="D41:X41"/>
    <mergeCell ref="Z41:AD41"/>
    <mergeCell ref="D42:X42"/>
    <mergeCell ref="Z42:AD42"/>
    <mergeCell ref="D43:X43"/>
    <mergeCell ref="Z43:AD43"/>
    <mergeCell ref="D50:X50"/>
    <mergeCell ref="Z50:AD50"/>
    <mergeCell ref="A31:A58"/>
    <mergeCell ref="D31:X31"/>
    <mergeCell ref="Z31:AD31"/>
    <mergeCell ref="D32:X32"/>
    <mergeCell ref="Z32:AD32"/>
    <mergeCell ref="D25:AD25"/>
    <mergeCell ref="D26:AD26"/>
    <mergeCell ref="D27:AD27"/>
    <mergeCell ref="D28:L28"/>
    <mergeCell ref="N28:R28"/>
    <mergeCell ref="S28:X28"/>
    <mergeCell ref="Z28:AD28"/>
    <mergeCell ref="D33:X33"/>
    <mergeCell ref="Z33:AD33"/>
    <mergeCell ref="D34:X34"/>
    <mergeCell ref="Z34:AD34"/>
    <mergeCell ref="D35:X35"/>
    <mergeCell ref="Z35:AD35"/>
    <mergeCell ref="D29:L29"/>
    <mergeCell ref="N29:R29"/>
    <mergeCell ref="S29:X29"/>
    <mergeCell ref="Z29:AD29"/>
    <mergeCell ref="D30:AD30"/>
    <mergeCell ref="D36:X36"/>
    <mergeCell ref="D22:L22"/>
    <mergeCell ref="N22:R22"/>
    <mergeCell ref="S22:X22"/>
    <mergeCell ref="Z22:AD22"/>
    <mergeCell ref="B23:B29"/>
    <mergeCell ref="D23:L23"/>
    <mergeCell ref="N23:R23"/>
    <mergeCell ref="S23:X23"/>
    <mergeCell ref="Z23:AD23"/>
    <mergeCell ref="D24:AD24"/>
    <mergeCell ref="D19:AD19"/>
    <mergeCell ref="D20:L20"/>
    <mergeCell ref="N20:R20"/>
    <mergeCell ref="S20:X20"/>
    <mergeCell ref="Z20:AD20"/>
    <mergeCell ref="D21:AD21"/>
    <mergeCell ref="D17:R17"/>
    <mergeCell ref="T17:U17"/>
    <mergeCell ref="W17:X17"/>
    <mergeCell ref="Z17:AA17"/>
    <mergeCell ref="AC17:AD17"/>
    <mergeCell ref="D18:R18"/>
    <mergeCell ref="S18:X18"/>
    <mergeCell ref="Z18:AA18"/>
    <mergeCell ref="AC18:AD18"/>
    <mergeCell ref="D16:R16"/>
    <mergeCell ref="S16:X16"/>
    <mergeCell ref="Y16:AA16"/>
    <mergeCell ref="AC16:AD16"/>
    <mergeCell ref="Y13:Y14"/>
    <mergeCell ref="Z13:AA14"/>
    <mergeCell ref="AB13:AB14"/>
    <mergeCell ref="AC13:AD14"/>
    <mergeCell ref="AE13:AE14"/>
    <mergeCell ref="AC11:AD11"/>
    <mergeCell ref="D12:R12"/>
    <mergeCell ref="T12:U12"/>
    <mergeCell ref="W12:X12"/>
    <mergeCell ref="Z12:AA12"/>
    <mergeCell ref="AC12:AD12"/>
    <mergeCell ref="AG13:AG14"/>
    <mergeCell ref="D15:R15"/>
    <mergeCell ref="S15:X15"/>
    <mergeCell ref="Y15:AD15"/>
    <mergeCell ref="AF13:AF14"/>
    <mergeCell ref="AC8:AD8"/>
    <mergeCell ref="D9:R9"/>
    <mergeCell ref="T9:U9"/>
    <mergeCell ref="W9:X9"/>
    <mergeCell ref="Z9:AA9"/>
    <mergeCell ref="AC9:AD9"/>
    <mergeCell ref="A8:A30"/>
    <mergeCell ref="B8:B22"/>
    <mergeCell ref="D8:R8"/>
    <mergeCell ref="T8:U8"/>
    <mergeCell ref="W8:X8"/>
    <mergeCell ref="Z8:AA8"/>
    <mergeCell ref="D10:R10"/>
    <mergeCell ref="S10:X10"/>
    <mergeCell ref="Y10:AD10"/>
    <mergeCell ref="D11:R11"/>
    <mergeCell ref="C13:C14"/>
    <mergeCell ref="D13:R14"/>
    <mergeCell ref="S13:S14"/>
    <mergeCell ref="T13:U14"/>
    <mergeCell ref="V13:V14"/>
    <mergeCell ref="W13:X14"/>
    <mergeCell ref="S11:X11"/>
    <mergeCell ref="Y11:AA11"/>
    <mergeCell ref="A1:D1"/>
    <mergeCell ref="AA2:AD2"/>
    <mergeCell ref="AE2:AG2"/>
    <mergeCell ref="AA3:AD3"/>
    <mergeCell ref="AE3:AG3"/>
    <mergeCell ref="AB4:AG4"/>
    <mergeCell ref="A5:B7"/>
    <mergeCell ref="C5:R7"/>
    <mergeCell ref="S5:AD5"/>
    <mergeCell ref="AE5:AG7"/>
    <mergeCell ref="S6:X6"/>
    <mergeCell ref="Y6:AD6"/>
    <mergeCell ref="S7:U7"/>
    <mergeCell ref="V7:X7"/>
    <mergeCell ref="Y7:AA7"/>
    <mergeCell ref="AB7:A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REQUISITOS</vt:lpstr>
      <vt:lpstr>LIBRO DE CAJA</vt:lpstr>
      <vt:lpstr>LIBROS</vt:lpstr>
      <vt:lpstr>CPT</vt:lpstr>
      <vt:lpstr>BASE IMPONIBLE</vt:lpstr>
      <vt:lpstr>RECUADRO 22 F22</vt:lpstr>
      <vt:lpstr>DJ1947</vt:lpstr>
      <vt:lpstr>F22 SOCIO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2025-02-20T00:31:52Z</dcterms:created>
  <dcterms:modified xsi:type="dcterms:W3CDTF">2025-02-21T13:48:37Z</dcterms:modified>
</cp:coreProperties>
</file>