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elias\OneDrive\Escritorio\TALLERES TRIBUTARIOS\ACELERADORA DE CONTADORES\CURSO 14 D8\"/>
    </mc:Choice>
  </mc:AlternateContent>
  <xr:revisionPtr revIDLastSave="0" documentId="13_ncr:1_{C9277D06-DEAB-406F-A348-9A4DCBD9B998}" xr6:coauthVersionLast="47" xr6:coauthVersionMax="47" xr10:uidLastSave="{00000000-0000-0000-0000-000000000000}"/>
  <bookViews>
    <workbookView xWindow="-120" yWindow="-120" windowWidth="29040" windowHeight="15720" tabRatio="809" activeTab="6" xr2:uid="{00000000-000D-0000-FFFF-FFFF00000000}"/>
  </bookViews>
  <sheets>
    <sheet name="LIBRO CAJA" sheetId="1" r:id="rId1"/>
    <sheet name="REAJUSTE PPM" sheetId="7" r:id="rId2"/>
    <sheet name="BI SIMPLIFICADA" sheetId="2" r:id="rId3"/>
    <sheet name="R22 BI" sheetId="3" r:id="rId4"/>
    <sheet name="CPTS" sheetId="4" r:id="rId5"/>
    <sheet name="R23 CPTS" sheetId="5" r:id="rId6"/>
    <sheet name="1947 RETIROS" sheetId="6" r:id="rId7"/>
    <sheet name="F22 DUEÑO" sheetId="9" r:id="rId8"/>
    <sheet name="GLOBAL" sheetId="8" r:id="rId9"/>
  </sheets>
  <externalReferences>
    <externalReference r:id="rId10"/>
    <externalReference r:id="rId11"/>
    <externalReference r:id="rId12"/>
  </externalReferences>
  <definedNames>
    <definedName name="_xlnm.Print_Area" localSheetId="0">'LIBRO CAJA'!$D$2:$O$20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28" i="9" l="1"/>
  <c r="E36" i="2"/>
  <c r="E34" i="2"/>
  <c r="G48" i="1"/>
  <c r="E11" i="2"/>
  <c r="I47" i="1"/>
  <c r="I35" i="1"/>
  <c r="H35" i="1"/>
  <c r="G35" i="1"/>
  <c r="N18" i="1"/>
  <c r="F21" i="4" l="1"/>
  <c r="F36" i="1"/>
  <c r="F35" i="1"/>
  <c r="E36" i="1"/>
  <c r="E35" i="1"/>
  <c r="L24" i="1"/>
  <c r="X13" i="1"/>
  <c r="X12" i="1"/>
  <c r="X7" i="1"/>
  <c r="L20" i="1" s="1"/>
  <c r="N20" i="1" s="1"/>
  <c r="X6" i="1"/>
  <c r="L16" i="1" s="1"/>
  <c r="N16" i="1" s="1"/>
  <c r="S37" i="1"/>
  <c r="S36" i="1"/>
  <c r="S34" i="1"/>
  <c r="V8" i="1"/>
  <c r="S22" i="1"/>
  <c r="D7" i="7" s="1"/>
  <c r="E7" i="7" s="1"/>
  <c r="D22" i="4" a="1"/>
  <c r="D22" i="4" s="1"/>
  <c r="D25" i="4" s="1"/>
  <c r="Z104" i="9"/>
  <c r="Z105" i="9" s="1"/>
  <c r="Z106" i="9" s="1"/>
  <c r="C103" i="9"/>
  <c r="O20" i="9"/>
  <c r="AA50" i="9" s="1"/>
  <c r="V16" i="1"/>
  <c r="S32" i="1" s="1"/>
  <c r="W13" i="1"/>
  <c r="W12" i="1"/>
  <c r="W6" i="1"/>
  <c r="D8" i="4"/>
  <c r="Z4" i="5" s="1"/>
  <c r="H15" i="6"/>
  <c r="F12" i="6"/>
  <c r="H12" i="6" s="1"/>
  <c r="I12" i="6" s="1"/>
  <c r="K12" i="6" s="1"/>
  <c r="L12" i="6" s="1"/>
  <c r="M12" i="6" s="1"/>
  <c r="N12" i="6" s="1"/>
  <c r="O12" i="6" s="1"/>
  <c r="P12" i="6" s="1"/>
  <c r="Q12" i="6" s="1"/>
  <c r="R12" i="6" s="1"/>
  <c r="S12" i="6" s="1"/>
  <c r="T12" i="6" s="1"/>
  <c r="C12" i="6"/>
  <c r="I49" i="2"/>
  <c r="I54" i="2" s="1"/>
  <c r="N47" i="2"/>
  <c r="E41" i="2"/>
  <c r="A41" i="2"/>
  <c r="E40" i="2"/>
  <c r="A40" i="2"/>
  <c r="E39" i="2"/>
  <c r="A39" i="2"/>
  <c r="D31" i="2"/>
  <c r="D41" i="2" s="1"/>
  <c r="D30" i="2"/>
  <c r="D40" i="2" s="1"/>
  <c r="D29" i="2"/>
  <c r="D39" i="2" s="1"/>
  <c r="F22" i="1"/>
  <c r="E9" i="2"/>
  <c r="H22" i="1"/>
  <c r="N17" i="1"/>
  <c r="I21" i="1"/>
  <c r="I18" i="1"/>
  <c r="I16" i="1"/>
  <c r="I20" i="1"/>
  <c r="V30" i="1"/>
  <c r="L22" i="1"/>
  <c r="N22" i="1" s="1"/>
  <c r="E21" i="2" s="1"/>
  <c r="Z22" i="3" s="1"/>
  <c r="Z10" i="5" l="1"/>
  <c r="L21" i="1"/>
  <c r="N21" i="1" s="1"/>
  <c r="E19" i="2"/>
  <c r="L18" i="1"/>
  <c r="D35" i="1" s="1"/>
  <c r="X16" i="1"/>
  <c r="W16" i="1"/>
  <c r="S20" i="1" s="1"/>
  <c r="G36" i="1"/>
  <c r="AG20" i="9"/>
  <c r="X30" i="1"/>
  <c r="W30" i="1"/>
  <c r="S23" i="1" s="1"/>
  <c r="W7" i="1"/>
  <c r="N19" i="1"/>
  <c r="D15" i="1"/>
  <c r="D46" i="1" l="1"/>
  <c r="E27" i="2"/>
  <c r="Z29" i="3" s="1"/>
  <c r="E7" i="2" l="1"/>
  <c r="Q3" i="3" s="1"/>
  <c r="G46" i="1"/>
  <c r="D19" i="7"/>
  <c r="E19" i="7"/>
  <c r="L23" i="1"/>
  <c r="S13" i="6" l="1"/>
  <c r="E21" i="7"/>
  <c r="AG90" i="9" l="1"/>
  <c r="E8" i="2"/>
  <c r="G47" i="1"/>
  <c r="Q11" i="3" l="1"/>
  <c r="Q14" i="3" s="1"/>
  <c r="W8" i="1"/>
  <c r="S19" i="1" s="1"/>
  <c r="S21" i="1" s="1"/>
  <c r="S24" i="1" l="1"/>
  <c r="D16" i="1"/>
  <c r="D17" i="1" s="1"/>
  <c r="D18" i="1" s="1"/>
  <c r="D19" i="1" s="1"/>
  <c r="I36" i="1" l="1"/>
  <c r="H46" i="1"/>
  <c r="I46" i="1" s="1"/>
  <c r="N34" i="2"/>
  <c r="Z19" i="3"/>
  <c r="Z33" i="3" s="1"/>
  <c r="Z34" i="3" s="1"/>
  <c r="E43" i="2"/>
  <c r="E47" i="2" s="1"/>
  <c r="F13" i="6" s="1"/>
  <c r="E46" i="1" l="1"/>
  <c r="F46" i="1" s="1"/>
  <c r="F15" i="6"/>
  <c r="AG12" i="9"/>
  <c r="AG27" i="9" s="1"/>
  <c r="D13" i="4"/>
  <c r="O51" i="2"/>
  <c r="Z7" i="5" l="1"/>
  <c r="Z18" i="5" s="1"/>
  <c r="AA54" i="9"/>
  <c r="AG95" i="9"/>
  <c r="Q103" i="9" l="1"/>
  <c r="AG102" i="9"/>
  <c r="AE18" i="5"/>
  <c r="S33" i="1" l="1"/>
  <c r="V20" i="1"/>
  <c r="X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<sst xmlns="http://schemas.openxmlformats.org/spreadsheetml/2006/main" count="664" uniqueCount="411">
  <si>
    <t>PERÍODO</t>
  </si>
  <si>
    <t>RUT</t>
  </si>
  <si>
    <t>NOMBRE/RAZÓN SOCIAL</t>
  </si>
  <si>
    <t>N° CORRELATIVO</t>
  </si>
  <si>
    <t>REGISTRO DE OPERACIONES</t>
  </si>
  <si>
    <t>N° DE DOCUMENTO</t>
  </si>
  <si>
    <t>TIPO DOCUMENTO</t>
  </si>
  <si>
    <t>FECHA OPERACIÓN</t>
  </si>
  <si>
    <t>GLOSA DE OPERACIÓN</t>
  </si>
  <si>
    <t>RUT EMISOR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</si>
  <si>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</si>
  <si>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</si>
  <si>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</si>
  <si>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</si>
  <si>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</si>
  <si>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</si>
  <si>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</si>
  <si>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</si>
  <si>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</si>
  <si>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</si>
  <si>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</si>
  <si>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</si>
  <si>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</si>
  <si>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</si>
  <si>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TIPO OPERACIÓN (FLUJO INGRESO = 1; FLUJO EGRESO = 2)</t>
  </si>
  <si>
    <t>MONTO QUE AFECTA LA BASE IMPONIBLE</t>
  </si>
  <si>
    <t>MONTO TOTAL FLUJO DE INGRESO O EGRESO</t>
  </si>
  <si>
    <t>FLUJO DE INGRESOS Y EGRESOS</t>
  </si>
  <si>
    <t>MONTOS QUE AFECTAN LA BASE IMPONIBLE</t>
  </si>
  <si>
    <t>SALDO FLUJO DE CAJA</t>
  </si>
  <si>
    <t>SALDOS Y TOTALES LIBRO DE CAJA</t>
  </si>
  <si>
    <t>C15</t>
  </si>
  <si>
    <t>INGRESOS</t>
  </si>
  <si>
    <t>EGRESOS</t>
  </si>
  <si>
    <t>RESULTADO NETO</t>
  </si>
  <si>
    <t>TOTAL MONTO FLUJO DE INGRESOS</t>
  </si>
  <si>
    <t>TOTAL MONTO FLUJO DE EGRESOS</t>
  </si>
  <si>
    <t>ANEXO 3. LIBRO DE CAJA CONTRIBUYENTES ACOGIDOS AL RÉGIMEN DEL ARTÍCULO 14 LETRA D) DEL N°3 Y N°8 LETRA (a) DE LA LEY SOBRE IMPUESTO A LA RENTA</t>
  </si>
  <si>
    <t>OTROS DOCUMENTOS</t>
  </si>
  <si>
    <t>SI</t>
  </si>
  <si>
    <t>AFECTA BI</t>
  </si>
  <si>
    <t>BOLETAS</t>
  </si>
  <si>
    <t>FACTURAS</t>
  </si>
  <si>
    <t>VENTA PRODUCTOS</t>
  </si>
  <si>
    <t>NO</t>
  </si>
  <si>
    <t>APORTE CAPITAL</t>
  </si>
  <si>
    <t>COMPRA MERCADERÍA</t>
  </si>
  <si>
    <t>76955896-7</t>
  </si>
  <si>
    <t>75968569-8</t>
  </si>
  <si>
    <t>75865986-9</t>
  </si>
  <si>
    <t>PAGO HONORARIOS</t>
  </si>
  <si>
    <t>PAGO PPM</t>
  </si>
  <si>
    <t>PAGO F29</t>
  </si>
  <si>
    <t>COMPRAS</t>
  </si>
  <si>
    <t>FECHA</t>
  </si>
  <si>
    <t>FOLIO</t>
  </si>
  <si>
    <t>RAZON SOCIAL</t>
  </si>
  <si>
    <t>IVA</t>
  </si>
  <si>
    <t>TOTAL</t>
  </si>
  <si>
    <t>PROVEEDORES</t>
  </si>
  <si>
    <t>NETO</t>
  </si>
  <si>
    <t>VENTAS</t>
  </si>
  <si>
    <t>CLIENTES</t>
  </si>
  <si>
    <t>IVA CF</t>
  </si>
  <si>
    <t>IVA DF</t>
  </si>
  <si>
    <t>F-29 = FEBRERO</t>
  </si>
  <si>
    <t>TOTALES</t>
  </si>
  <si>
    <t>IVA (IMPUESTO DETERMINADO</t>
  </si>
  <si>
    <t>PPM</t>
  </si>
  <si>
    <t>HONORARIOS</t>
  </si>
  <si>
    <t>BOLETA</t>
  </si>
  <si>
    <t>MES</t>
  </si>
  <si>
    <t>Nombre Trabajador</t>
  </si>
  <si>
    <t>Rut</t>
  </si>
  <si>
    <t>BRUTO</t>
  </si>
  <si>
    <t>RETENIDO</t>
  </si>
  <si>
    <t>PAGADO</t>
  </si>
  <si>
    <t>FEBRERO</t>
  </si>
  <si>
    <t>TOTAL PAGAR F29</t>
  </si>
  <si>
    <t>DETERMINACIÓN DE LA BASE IMPONIBLE</t>
  </si>
  <si>
    <t>al</t>
  </si>
  <si>
    <t>INGRESOS:</t>
  </si>
  <si>
    <t>Ingresos Percibidos</t>
  </si>
  <si>
    <t>reajuste ppm</t>
  </si>
  <si>
    <t>TOTAL INGRESOS ANUALES</t>
  </si>
  <si>
    <t>EGRESOS POR CAMBIO DE REGIMEN:</t>
  </si>
  <si>
    <t>Saldo Existencias al 31/12/2019</t>
  </si>
  <si>
    <t>Saldo Activo Fijo (depreciable) al 31/12/2019</t>
  </si>
  <si>
    <t>EGRESOS:</t>
  </si>
  <si>
    <t>Existencias (pagadas)</t>
  </si>
  <si>
    <t>Remuneraciones (pagadas)</t>
  </si>
  <si>
    <t>Honorarios (pagadas)</t>
  </si>
  <si>
    <t>Activo Fijo (pagado)</t>
  </si>
  <si>
    <t>Servicios (pagadas)</t>
  </si>
  <si>
    <t>Arriendos (pagados)</t>
  </si>
  <si>
    <t>Intereses (pagadas)</t>
  </si>
  <si>
    <t>Reajustes (pagadas)</t>
  </si>
  <si>
    <t>Otros gastos (pagados)</t>
  </si>
  <si>
    <t>Pérdida de ejercicios anteriores</t>
  </si>
  <si>
    <t>GR no afectos art. 21 Inciso 2º (pagados)</t>
  </si>
  <si>
    <t>GR afectos Art. 21 Inciso 1º y 3º (pagados)</t>
  </si>
  <si>
    <t>TOTAL EGRESOS ANUALES</t>
  </si>
  <si>
    <t>BASE IMPONIBLE (antes del Incentivo al Ahorro)</t>
  </si>
  <si>
    <t>Otros ajustes</t>
  </si>
  <si>
    <t>(+)</t>
  </si>
  <si>
    <t>Comparación</t>
  </si>
  <si>
    <t>BI (completa)</t>
  </si>
  <si>
    <t>BASE IMPONIBLE</t>
  </si>
  <si>
    <t>CUENTA PARTICULAR</t>
  </si>
  <si>
    <t>IDPC</t>
  </si>
  <si>
    <t>RENTA LIQUIDA IMPONIBLE</t>
  </si>
  <si>
    <t>FIRMA</t>
  </si>
  <si>
    <t>DIFERENCIA</t>
  </si>
  <si>
    <t>REPRESENTANTE LEGAL</t>
  </si>
  <si>
    <t>CONTADOR</t>
  </si>
  <si>
    <t>NOMBRE COMPLETO</t>
  </si>
  <si>
    <t>RECUADRO N° 22: BASE IMPONIBLE RÉGIMEN DE TRANSPARENCIA TRIBUTARIA (ART. 14 LETRA D) N° 8 LIR)</t>
  </si>
  <si>
    <t>PERCIBIDO O PAGADO</t>
  </si>
  <si>
    <t>Ingresos del giro percibidos</t>
  </si>
  <si>
    <t>+</t>
  </si>
  <si>
    <t>Ingresos del giro devengados en ejercicios anteriores y percibidos en el ejercicio actual</t>
  </si>
  <si>
    <t>Rentas de fuente extranjera percibidas</t>
  </si>
  <si>
    <t>Intereses y reajustes percibidos por préstamos y otros</t>
  </si>
  <si>
    <t>Mayor valor percibido por rescate o enajenación de inversiones o bienes no depreciables</t>
  </si>
  <si>
    <t>Dividendos o retiros percibidos en el ejercicio, por participaciones en otras empresas</t>
  </si>
  <si>
    <t>Incremento por IDPC y crédito total disponible por impuestos soportados en el extranjero</t>
  </si>
  <si>
    <t>Ingresos percibidos o devengados por operaciones con empresas relacionadas del art. 14 letra A) LIR</t>
  </si>
  <si>
    <t>Otros ingresos percibidos o devengados</t>
  </si>
  <si>
    <t>Ingreso diferido imputado en el ejercicio, debidamente incrementado y reajustado, cuando corresponda</t>
  </si>
  <si>
    <t>Crédito por activos fijos adquiridos en el ejercicio (art. 33 bis LIR)</t>
  </si>
  <si>
    <t>Total de ingresos anuales</t>
  </si>
  <si>
    <t>=</t>
  </si>
  <si>
    <t>Gasto por saldo inicial de existencias o insumos del negocio en cambio de régimen, pagados</t>
  </si>
  <si>
    <t>-</t>
  </si>
  <si>
    <t>Gasto por saldo inicial de activos fijos depreciables en cambio de régimen, pagados</t>
  </si>
  <si>
    <t>Gasto por pérdida tributaria en cambio de régimen</t>
  </si>
  <si>
    <t>Existencias, insumos y servicios del negocio, pagados</t>
  </si>
  <si>
    <t>Existencias, insumos y servicios del negocio adeudados en ejercicios anteriores y pagados en el ejercicio actual</t>
  </si>
  <si>
    <t>Gastos de rentas de fuente extranjera, pagados</t>
  </si>
  <si>
    <t>Remuneraciones pagadas</t>
  </si>
  <si>
    <t>Honorarios pagados</t>
  </si>
  <si>
    <t>Adquisición de bienes del activo fijo, pagados</t>
  </si>
  <si>
    <t>Arriendos pagados</t>
  </si>
  <si>
    <t>Gastos por exigencias medio ambientales, pagados</t>
  </si>
  <si>
    <t>Intereses y reajustes pagados por préstamos y otros</t>
  </si>
  <si>
    <t>Amortización de intangibles, art. 22° transitorio bis, inc. 4°, 5° y 6° Ley N° 21.210</t>
  </si>
  <si>
    <t>Pérdida en rescate o enajenación de inversiones o bienes no depreciables</t>
  </si>
  <si>
    <t>Otros gastos deducibles de los ingresos</t>
  </si>
  <si>
    <t>Gastos o egresos pagados o adeudados por operaciones con empresas relacionadas del art. 14 letra A) LIR</t>
  </si>
  <si>
    <t>Pérdidas tributarias de ejercicios anteriores</t>
  </si>
  <si>
    <t>Créditos incobrables castigados en el ejercicio (reconocidos sobre ingresos devengados)</t>
  </si>
  <si>
    <t>Total de egresos anuales</t>
  </si>
  <si>
    <t>Base imponible a asignar a propietarios que son contribuyentes de impuestos finales, o pérdida tributaria del ejercicio</t>
  </si>
  <si>
    <t>DETERMINACIÓN DEL CAPITAL PROPIO SIMPLIFICADO</t>
  </si>
  <si>
    <t>CPT positivo (inicial)</t>
  </si>
  <si>
    <t>(-)</t>
  </si>
  <si>
    <t>CPT negativo (inicial)</t>
  </si>
  <si>
    <t>Capital Aportado</t>
  </si>
  <si>
    <t>Aumentos (efectivos) de capital</t>
  </si>
  <si>
    <t>Disminuciones (efectivas) de capital</t>
  </si>
  <si>
    <t>Más:</t>
  </si>
  <si>
    <t>Base Imponible afecta a IDPC del ejercicio</t>
  </si>
  <si>
    <t>Pérdida ejercicios anteriores</t>
  </si>
  <si>
    <t>Menos:</t>
  </si>
  <si>
    <t>GR no afectos art. 21 (pagados)</t>
  </si>
  <si>
    <t>Retiros o distribuciones del ejercicios</t>
  </si>
  <si>
    <t>Pérdida tributaria del ejercicio</t>
  </si>
  <si>
    <t>CAPITAL PROPIO SIMPLIFICADO</t>
  </si>
  <si>
    <t>RECUADRO N° 23: CPTS RÉGIMEN DE TRANSPARENCIA TRIBUTARIA (ART. 14 LETRA D) N° 8 LIR)</t>
  </si>
  <si>
    <t>CPT o CPTS positivo inicial</t>
  </si>
  <si>
    <t>CPT o CPTS negativo inicial</t>
  </si>
  <si>
    <t>Capital aportado empresas que inician actividades en el año comercial que corresponda a esta declaración</t>
  </si>
  <si>
    <t>Aumentos (efectivos) de capital del ejercicio</t>
  </si>
  <si>
    <t>Disminuciones (efectivas) de capital del ejercicio</t>
  </si>
  <si>
    <t>Base imponible del ejercicio, asignable a los propietarios</t>
  </si>
  <si>
    <t>Pérdida tributaria del ejercicio al 31 de diciembre</t>
  </si>
  <si>
    <t>Remesas, retiros o dividendos repartidos en el ejercicio</t>
  </si>
  <si>
    <t>Partidas de gastos no aceptados</t>
  </si>
  <si>
    <t>Crédito por IDPC, por participaciones en otras empresas que incrementaron la BI del ejercicio.</t>
  </si>
  <si>
    <t>Crédito total disponible imputable contra impuestos finales (IPE), del ejercicio</t>
  </si>
  <si>
    <t>Otras partidas a agregar</t>
  </si>
  <si>
    <t>Otras partidas a deducir</t>
  </si>
  <si>
    <t>CPTS positivo final</t>
  </si>
  <si>
    <t>CPTS negativo final</t>
  </si>
  <si>
    <t>F1947</t>
  </si>
  <si>
    <t>ROL ÚNICO TRIBUTARIO</t>
  </si>
  <si>
    <t>Sección B:  DATOS DE LOS INFORMADOS (propietarios)</t>
  </si>
  <si>
    <t xml:space="preserve">N° </t>
  </si>
  <si>
    <t xml:space="preserve">RUT del titular </t>
  </si>
  <si>
    <t xml:space="preserve">Base Imponible a tributar con impuestos finales </t>
  </si>
  <si>
    <t>DATOS INFORMATIVOS</t>
  </si>
  <si>
    <t>CRÉDITOS PARA IMPUESTO GLOBAL COMPLEMENTARIO O ADICIONAL</t>
  </si>
  <si>
    <t>PPM  puesto a disposición de los propietarios</t>
  </si>
  <si>
    <t>N° Certificado</t>
  </si>
  <si>
    <t>Monto de ingreso diferido contenido en la base imponible a tributar con impuestos finales</t>
  </si>
  <si>
    <t>Retiros, remesas o distribuciones del ejercicio</t>
  </si>
  <si>
    <t>Crédito Impuesto de Primera Categoría</t>
  </si>
  <si>
    <t>Monto Total Crédito IPE (Impuesto pagado en el Exterior)</t>
  </si>
  <si>
    <t>Crédito por ingreso diferido imputado en el ejercicio</t>
  </si>
  <si>
    <t>Crédito artículo 33 bis de la LIR</t>
  </si>
  <si>
    <t>No Sujetos a Restitución</t>
  </si>
  <si>
    <t>Sujetos a Restitución</t>
  </si>
  <si>
    <t xml:space="preserve">No sujeto a restitución </t>
  </si>
  <si>
    <t>Sujeto a restitución (castigado, 65%)</t>
  </si>
  <si>
    <t>Sin derecho a devolución</t>
  </si>
  <si>
    <t>Con derecho a devolución</t>
  </si>
  <si>
    <t>SOCIO A</t>
  </si>
  <si>
    <t>SOCIO B</t>
  </si>
  <si>
    <t>FACTOR</t>
  </si>
  <si>
    <t>REAJUSTADO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</si>
  <si>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</si>
  <si>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</si>
  <si>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</si>
  <si>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</si>
  <si>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</si>
  <si>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</si>
  <si>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</si>
  <si>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</si>
  <si>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</si>
  <si>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</si>
  <si>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REAJUSTE PPM</t>
  </si>
  <si>
    <t>RESPALDO REAJUSTE PPM Y REAJUSTE IVA CF = PÁGINA 19 CIRCULAR 62</t>
  </si>
  <si>
    <t>Subsidio Empleo Sence</t>
  </si>
  <si>
    <t>PERIODO</t>
  </si>
  <si>
    <t>ENERO</t>
  </si>
  <si>
    <t>CCMM</t>
  </si>
  <si>
    <t>BASE IMPONIBLE = OTROS INGRESOS R22 F22</t>
  </si>
  <si>
    <t>DF = PASIVO</t>
  </si>
  <si>
    <t>ACTIVO</t>
  </si>
  <si>
    <t>PASIVO</t>
  </si>
  <si>
    <t>DUEÑO</t>
  </si>
  <si>
    <t>F22 Anverso Completo</t>
  </si>
  <si>
    <t>TIPOS  DE RENTAS Y REBAJAS</t>
  </si>
  <si>
    <t>CRÉDITO POR IMPUESTO DE PRIMERA CATEGORÍA</t>
  </si>
  <si>
    <t>RENTAS Y REBAJAS</t>
  </si>
  <si>
    <t>CON OBLIGACIÓN DE RESTITUCIÓN</t>
  </si>
  <si>
    <t>SIN OBLIGACIÓN DE RESTITUCIÓN</t>
  </si>
  <si>
    <t>BASE IMPONIBLE IUSC O  IGC O IA</t>
  </si>
  <si>
    <t xml:space="preserve">RENTAS AFECTAS DE FUENTE NACIONAL O EXTRANJERA </t>
  </si>
  <si>
    <t>Retiros o remesas afectos al IGC o IA, según art. 14 letras A) y/o D) N° 3 LIR</t>
  </si>
  <si>
    <t>Dividendos afectos al IGC o IA, según art.14 letras A) y/o D) N° 3 LIR</t>
  </si>
  <si>
    <t>Gastos rechazados y otras partidas referidos en el art. 21 inc. 3° LIR</t>
  </si>
  <si>
    <t>Rentas presuntas propias y/o de terceros, según art. 14 letra B) N° 2 y art. 34 LIR</t>
  </si>
  <si>
    <t>Otras rentas propias y/o de terceros, provenientes de empresas que determinan su renta efectiva sin contabilidad completa, según art. 14 letra B) N° 1 LIR</t>
  </si>
  <si>
    <t>Rentas asignada propias y/o de terceros, provenientes de empresas sujetas al art. 14 letra D) N° 8 LIR</t>
  </si>
  <si>
    <t>DDJJ 1947</t>
  </si>
  <si>
    <t>Rentas percibidas de los arts. 42 Nº 2 (honorarios) y 48 (rem. directores S.A.) LIR, según Recuadro N° 1</t>
  </si>
  <si>
    <t>Rentas de capitales mobiliarios (art. 20 N° 2 LIR), mayor valor en rescate de cuotas fondos mutuos y enajenación de acciones y derechos sociales (art. 17 N° 8 LIR) y retiros de ELD (arts. 42 ter y quáter LIR)</t>
  </si>
  <si>
    <t>Rentas exentas del IGC, según art. 54 N° 3 LIR</t>
  </si>
  <si>
    <t>Otras rentas de fuente chilena afectas al IGC o IA (según instrucciones)</t>
  </si>
  <si>
    <t>Otras rentas de fuente extranjera afectas al IGC o IA (según instrucciones)</t>
  </si>
  <si>
    <t>Sueldos, pensiones y otras rentas similares de fuente nacional</t>
  </si>
  <si>
    <t>Sueldos, pensiones y otras rentas similares de fuente extranjera</t>
  </si>
  <si>
    <t>Incremento por IDPC, según arts. 54 N° 1 y 62 LIR</t>
  </si>
  <si>
    <t>Incremento por impuestos soportados en el exterior, según arts. 41 A LIR</t>
  </si>
  <si>
    <t>REBAJAS A LA RENTA</t>
  </si>
  <si>
    <t>Impuesto Territorial pagado en el año 2020, según art. 55 letra a) LIR</t>
  </si>
  <si>
    <t xml:space="preserve">Donaciones, según art. 7° Ley N° 16.282 y D.L. N° 45 de 1973 </t>
  </si>
  <si>
    <t>Pérdida en operaciones de capitales mobiliarios y ganancias de capital según líneas 2, 8, 9 y 10 (arts. 54 N° 1 y 62 LIR)</t>
  </si>
  <si>
    <t>SUB TOTAL (Si declara IA trasladar a línea 63 o 64)</t>
  </si>
  <si>
    <t>Cotizaciones previsionales correspondientes al empresario o socio, según art. 55 letra b) LIR</t>
  </si>
  <si>
    <t>Intereses pagados por créditos con garantía hipotecaria, según art. 55 bis LIR</t>
  </si>
  <si>
    <t>Dividendos hipotecarios pagados por viviendas nuevas acogidas al D.F.L. Nº 2 de 1959, según Ley N°19.622</t>
  </si>
  <si>
    <t>20% cuotas fondos de inversión adquiridas antes del 04.06.93, según art. 6 Transitorio Ley N° 19.247</t>
  </si>
  <si>
    <t>Ahorro previsional, según art.42 bis inc. 1° LIR</t>
  </si>
  <si>
    <t>IUSC o IGC</t>
  </si>
  <si>
    <t>IGC o IUSC, según tabla (arts. 47, 52 o 52 bis LIR)</t>
  </si>
  <si>
    <t>IGC sobre intereses y otros rendimientos, según art. 54 bis LIR</t>
  </si>
  <si>
    <t>Reliquidación IGC por ganancias de capital, según art. 17 N° 8 letras a) literal v) y b) LIR</t>
  </si>
  <si>
    <t>Débito fiscal por ahorro neto negativo (Recuadro N° 3), según art. 3° transitorio numeral VI) Ley N° 20.780 (ex. art. 57 bis LIR)</t>
  </si>
  <si>
    <t>Débito fiscal por restitución crédito por IDPC, según art. 56 N° 3 inc. final LIR</t>
  </si>
  <si>
    <t>Tasa adicional de 10% de IGC, sobre cantidades declaradas en línea 3 art. 21 inc. 3° LIR</t>
  </si>
  <si>
    <t>CREDITOS AL IMPUESTO</t>
  </si>
  <si>
    <t>Crédito por asignaciones por causa de muerte Ley N° 16.271, según art. 17 N° 8 letra b) inc. final LIR</t>
  </si>
  <si>
    <t>Crédito al IGC por fomento forestal, según D.L. N° 701 de 1974</t>
  </si>
  <si>
    <t>Crédito proporcional al IGC por rentas exentas declaradas en línea 9, según art. 56 N° 2 LIR</t>
  </si>
  <si>
    <t>Crédito al IGC por Impuesto Tasa Adicional, según ex. art. 21 LIR</t>
  </si>
  <si>
    <t>Crédito al IGC por donaciones para fines deportivos, según art. 62 y sgtes. Ley N° 19.712</t>
  </si>
  <si>
    <t>Crédito al IGC por IDPC sin derecho a devolución, según arts. 20 N° 1 letra a), 41 A N° 4 letra A) letra a) y 56 N° 3 LIR</t>
  </si>
  <si>
    <t>Crédito al IGC del 5% sobre total de retiros o dividendos que excedan de 310 UTA que tengan derecho a crédito por IDPC con obligación de restitución, según art. 56 N° 4 LIR</t>
  </si>
  <si>
    <t>Crédito al IGC por Impuesto Territorial pagado por explotación de bienes raíces no agrícolas, según art. 56 N° 5 LIR</t>
  </si>
  <si>
    <t>Crédito al IGC por art. 33 bis, según art. 14 letra D) N°8 letra a) numeral (v) LIR</t>
  </si>
  <si>
    <t>Crédito al IGC o IUSC por gastos en educación, según art. 55 ter LIR</t>
  </si>
  <si>
    <t>Crédito al IGC o IUSC por donaciones para fines sociales, según art. 1° bis Ley N° 19.885</t>
  </si>
  <si>
    <t>Crédito al IGC por donaciones a universidades e institutos profesionales, según art. 69 Ley N° 18.681</t>
  </si>
  <si>
    <t>Crédito al IGC por ingreso diferido, según art. 14 letra D) N°8 letra d) numeral (ii) LIR</t>
  </si>
  <si>
    <t>Crédito al IUSC  o IGC por impuestos soportados en el exterior, según arts. 41 A N°4 letra B) o N° 5 LIR</t>
  </si>
  <si>
    <t>Crédito al IGC o IUSC por IUSC, según art. 56 N° 2 LIR</t>
  </si>
  <si>
    <t>Crédito al IGC o IUSC por ahorro neto positivo (Recuadro N° 3), según art. 3° Transitorio numeral VI) Ley N° 20.780 (ex. art. 57 bis LIR)</t>
  </si>
  <si>
    <t>Crédito al IGC o IUSC por IDPC con derecho a devolución, según art. 56 N° 3 LIR</t>
  </si>
  <si>
    <t>Crédito al IGC por impuestos soportados en el exterior, según arts. 41 A N° 4 letra A) letra b) LIR</t>
  </si>
  <si>
    <t>Crédito al IGC por donaciones al Fondo Nacional de Reconstrucción, según arts. 5 y 9 Ley N° 20.444</t>
  </si>
  <si>
    <t>Crédito al IGC o IUSC por donaciones para fines culturales, según art.8 Ley N° 18.985</t>
  </si>
  <si>
    <t>IGC O IUSC, DÉBITO FISCAL Y/O TASA ADICIONAL DETERMINADO</t>
  </si>
  <si>
    <t>IMPUESTOS ANUALES A LA RENTA</t>
  </si>
  <si>
    <t>IMPUESTOS</t>
  </si>
  <si>
    <t>REBAJAS AL IMPUESTO</t>
  </si>
  <si>
    <t>IMPUESTOS DETERMINADOS</t>
  </si>
  <si>
    <t>IDPC de empresas acogidas al régimen Pro Pyme, según art. 14 letra D) N° 3 LIR</t>
  </si>
  <si>
    <t>IDPC de empresas acogidas al régimen de imputación parcial de créditos, según art. 14 letra A) LIR</t>
  </si>
  <si>
    <t>IDPC contribuyentes  o entidades sin vínculo directo o indirecto con propietarios afectos a IGC o IA, según art. 14 G) LIR</t>
  </si>
  <si>
    <t>IDPC sobre rentas presuntas, según art. 34 LIR</t>
  </si>
  <si>
    <t>IDPC sobre rentas efectivas determinadas sin contabilidad completa</t>
  </si>
  <si>
    <t>Impuesto de 40% empresas del Estado, según art. 2º D.L. N° 2.398 de 1978</t>
  </si>
  <si>
    <t>Pago voluntario a título de IDPC, según art. 14 letra A) N° 6 LIR</t>
  </si>
  <si>
    <t>Diferencia de créditos por IDPC otorgados en forma indebida o en exceso, según art. 14 letra A) N° 7 LIR</t>
  </si>
  <si>
    <t>Impuesto Específico a la Actividad Minera, según art. 64 bis LIR</t>
  </si>
  <si>
    <t>Impuesto Único de 10% por enajenación de bienes raíces, según art. 17 N° 8 letra b) LIR y/o art. 4 Ley N° 21.078</t>
  </si>
  <si>
    <t>Impuesto Único de 40% sobre gastos rechazados y otras partidas de acuerdo al art. 21 inc. 1°, art. 14 letra A) N° 9 LIR y al art. 32° transitorio Ley N° 21.210</t>
  </si>
  <si>
    <t>IA en carácter de único (activos subyacentes), según art. 58 N° 3 LIR</t>
  </si>
  <si>
    <t>Impuesto Único de 10%, según art. 82 del art. 1° Ley N° 20.712</t>
  </si>
  <si>
    <t>Impuesto Único por exceso de endeudamiento, según art. 41 F LIR</t>
  </si>
  <si>
    <t>IA según ex D.L. N° 600 de 1974</t>
  </si>
  <si>
    <t>IA según arts. 58 N° 1 y 2 y 60 inc. 1° LIR</t>
  </si>
  <si>
    <t>Impuesto Único tasa 25% por distribuciones desproporcionadas, según artículo 39 transitorio Ley N° 21.210</t>
  </si>
  <si>
    <t>IDPC sobre diferencia positiva de renta líquida imponible por rectificación del capital propio tributario, según art. 32° transitorio Ley N° 21.210</t>
  </si>
  <si>
    <t>Impuesto Único y Sustitutivo de 20% sobre diferencia de capital propio tributario, según art. 32° transitorio Ley N° 21.210</t>
  </si>
  <si>
    <t>Diferencia de IA por crédito indebido por IDPC o el crédito a que se refiere el art. 41 A) en caso de empresas acogidas al régimen del art. 14 letras A) y D) N° 3, según art. 74 N° 4 LIR</t>
  </si>
  <si>
    <t>Tasa adicional de 10% de IA, sobre cantidades declaradas en línea 3, según art. 21 inc 3° LIR</t>
  </si>
  <si>
    <t>Retención de impuesto sobre gastos rechazados y otras partidas (tasa 45%), según art. 74 N° 4 LIR</t>
  </si>
  <si>
    <t>Retención de IA en carácter de único (activos subyacentes) (tasa 20% y/o 35%), según art. 74 N° 4 LIR</t>
  </si>
  <si>
    <t>Retención de IA sobre remesas al exterior efectuadas por empresas acogidas al régimen de renta atribuida del art. 14 letra A) LIR,  vigente al 31.12.2019, según art. 74 N° 4 LIR</t>
  </si>
  <si>
    <t>Retención del IA sobre rentas asignadas empresas acogidas al régimen de los arts. 14 letra B) N° 1 , 2 y/o 14 letra D) N° 8, según art. 74 N° 4 LIR</t>
  </si>
  <si>
    <t>Débito fiscal por restitución crédito por IDPC, según art. 63 inc. final LIR</t>
  </si>
  <si>
    <t>Impuesto Único talleres artesanales</t>
  </si>
  <si>
    <t>Impuesto Único pescadores artesanales</t>
  </si>
  <si>
    <t>Impuesto Único por retiros de ahorro previsional, según art. 42 bis inc. 1° N° 3 LIR</t>
  </si>
  <si>
    <t>Restitución crédito por gastos de capacitación excesivo, según  art. 6° Ley N° 20.326</t>
  </si>
  <si>
    <t>DEDUCCIONES A LOS IMPUESTOS</t>
  </si>
  <si>
    <t>Reliquidación IGC por término de giro de empresa acogida al régimen del art. 14 letras A) y D) N° 3, según art. 38 bis N° 3 LIR</t>
  </si>
  <si>
    <t>Pagos provisionales, según art. 84 y 14 letra D) N° 3 letra (k) LIR</t>
  </si>
  <si>
    <t>Crédito fiscal AFP, según art. 23 D.L. N° 3.500 de 1980</t>
  </si>
  <si>
    <t>Crédito por gastos de capacitación, según Ley N° 19.518</t>
  </si>
  <si>
    <t>Crédito por desembolsos directos por trazabilidad (art. 60 quinquies Código Tributario)</t>
  </si>
  <si>
    <t>Crédito empresas constructoras</t>
  </si>
  <si>
    <t>Crédito por reintegro de peajes, según art. 1° Ley N° 19.764</t>
  </si>
  <si>
    <t>Retenciones por rentas declaradas en línea 7 (Recuadro N°1)</t>
  </si>
  <si>
    <t>Mayor retención por sueldos, pensiones y otras rentas similares declaradas en línea 12, código 1098</t>
  </si>
  <si>
    <t>Retenciones por rentas declaradas en líneas  8 y/o 73 (código 767)</t>
  </si>
  <si>
    <t>Retenciones por rentas declaradas en líneas 1, 3, 4, 5, 6, 8, 10, 60, 61 y 64</t>
  </si>
  <si>
    <t>PPUA sin derecho a devolución, según art. 27 transitorio de la ley N° 21.210</t>
  </si>
  <si>
    <t>PPUA con derecho a devolución, según art. 27 transitorio de la ley N° 21.210</t>
  </si>
  <si>
    <t>Remanente de crédito por reliquidación del IUSC y/o por ahorro neto positivo, proveniente de líneas 41 y/o 42</t>
  </si>
  <si>
    <t>Remanente de crédito por IDPC proveniente de línea 43</t>
  </si>
  <si>
    <t>Créditos puestos a disposición de los socios por la sociedad respectiva, según instrucciones</t>
  </si>
  <si>
    <t>Crédito por sistemas solares térmicos, según Ley N° 20.365</t>
  </si>
  <si>
    <t>PPM puestos a disposición de los propietarios de empresas del régimen de transparencia tributaria del art. 14 letra D) N° 8 LIR</t>
  </si>
  <si>
    <t>Pago provisional exportadores, según ex-art. 13 Ley N° 18.768</t>
  </si>
  <si>
    <t>Retenciones sobre intereses, según art. 74 N° 7 LIR</t>
  </si>
  <si>
    <t>Impuestos declarados y pagados en conformidad al art. 69 N° 3 y 4 del la LIR</t>
  </si>
  <si>
    <t>Excedente crédito por IDPC de la línea 64</t>
  </si>
  <si>
    <t>Cargo por devolución anticipada de retención de honorarios enero y febrero de 2020 (beneficio especial para trabajadores independientes D.S. N° 420 de 2020, del Min. de Hacienda)</t>
  </si>
  <si>
    <t>Cargo por cotizaciones previsionales, según arts. 89 y sgtes. D.L. N° 3.500 de 1980</t>
  </si>
  <si>
    <t>RESULTADO LIQUIDACIÓN ANUAL IMPUESTO A LA RENTA   (si el resultado es negativo o cero, deberá declarar por Internet)</t>
  </si>
  <si>
    <t>G</t>
  </si>
  <si>
    <t>Primer apellido o razón social</t>
  </si>
  <si>
    <t>Segundo apellido</t>
  </si>
  <si>
    <t>Nombres</t>
  </si>
  <si>
    <t>03</t>
  </si>
  <si>
    <t>01</t>
  </si>
  <si>
    <t>02</t>
  </si>
  <si>
    <t>05</t>
  </si>
  <si>
    <t>REMANENTE DE CRÉDITO</t>
  </si>
  <si>
    <t xml:space="preserve"> SALDO A FAVOR</t>
  </si>
  <si>
    <t>IMPTO. A PAGAR</t>
  </si>
  <si>
    <t>Impuesto adeudado</t>
  </si>
  <si>
    <t>Menos: saldo puesto a disposición de los socios</t>
  </si>
  <si>
    <t>Reajuste art.72, línea 88      %</t>
  </si>
  <si>
    <t>DEVOLUCIÓN SOLICITADA</t>
  </si>
  <si>
    <t>TOTAL A PAGAR (líneas 92 y 93)</t>
  </si>
  <si>
    <t>Monto</t>
  </si>
  <si>
    <t>RECARGOS POR DECLARACIÓN FUERA DE PLAZO</t>
  </si>
  <si>
    <t>SOLICITO DEPOSITAR REMANENTE EN CUENTA CORRIENTE O DE AHORRO BANCARIA</t>
  </si>
  <si>
    <t>RECARGOS POR MORA EN EL PAGO</t>
  </si>
  <si>
    <t>MÁS: reajustes declaración fuera de plazo</t>
  </si>
  <si>
    <t>Nombre institución bancaria</t>
  </si>
  <si>
    <t>MÁS: intereses y multas declaración fuera de plazo</t>
  </si>
  <si>
    <t>Tipo de cuenta</t>
  </si>
  <si>
    <t>TOTAL A PAGAR (líneas 94+95+96)</t>
  </si>
  <si>
    <t>(Marque con una X según corresponda)</t>
  </si>
  <si>
    <t xml:space="preserve">Cuenta corriente </t>
  </si>
  <si>
    <t>Cuenta vista</t>
  </si>
  <si>
    <t>NOTA: el Rol Único Tributario, nombre o razón social, resultado liquidación anual impuesto a la renta, domicilio, comuna, región y el resto de los datos de identificación son obligatorios.</t>
  </si>
  <si>
    <t xml:space="preserve">Cuenta de ahorro </t>
  </si>
  <si>
    <t>EVITESE PROBLEMAS, DECLARE POR INTERNET www.sii.cl</t>
  </si>
  <si>
    <t>PASIVOS</t>
  </si>
  <si>
    <t>COMERCIZALIZADORA LOS LEONES SPA</t>
  </si>
  <si>
    <r>
      <t>Retiros o dividendos</t>
    </r>
    <r>
      <rPr>
        <b/>
        <sz val="12"/>
        <color indexed="10"/>
        <rFont val="Calibri"/>
        <family val="2"/>
        <scheme val="minor"/>
      </rPr>
      <t xml:space="preserve"> percibidos </t>
    </r>
  </si>
  <si>
    <r>
      <t>BASE IMPONIBLE ANUAL DE IUSC o IGC (registre solo si diferencia es positiva)</t>
    </r>
    <r>
      <rPr>
        <b/>
        <strike/>
        <sz val="11"/>
        <rFont val="Calibri"/>
        <family val="2"/>
        <scheme val="minor"/>
      </rPr>
      <t>.</t>
    </r>
  </si>
  <si>
    <t>PERSONA NATURAL TRIBUTA EN PRIMERA Y EN GLOBAL COMPLEMENTARIO</t>
  </si>
  <si>
    <t>RETENCIÓN 13,75%</t>
  </si>
  <si>
    <t>PEPITO</t>
  </si>
  <si>
    <t>16.526.858-6</t>
  </si>
  <si>
    <t>VENTAS NETA</t>
  </si>
  <si>
    <t>COMPRAS NETA</t>
  </si>
  <si>
    <t>FINIQUITOS</t>
  </si>
  <si>
    <t>GASTOS NOTARIALES</t>
  </si>
  <si>
    <t>01/01/2024 AL 30/03/2024</t>
  </si>
  <si>
    <t>77.568.578-6</t>
  </si>
  <si>
    <t>CPT AT 2024</t>
  </si>
  <si>
    <t>RETIRO DUEÑO</t>
  </si>
  <si>
    <t>RETIROS</t>
  </si>
  <si>
    <t>14 D3</t>
  </si>
  <si>
    <t>14 A</t>
  </si>
  <si>
    <t>EX 14 B O 14 A</t>
  </si>
  <si>
    <t>EX 14 D3</t>
  </si>
  <si>
    <t xml:space="preserve">DJ1947 </t>
  </si>
  <si>
    <t>CUADRAR CON</t>
  </si>
  <si>
    <t>DJ QUE ENVÍA EL SII</t>
  </si>
  <si>
    <t>EN MARZO</t>
  </si>
  <si>
    <t>Pérdida Tributaria AT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</si>
</sst>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#,##0;[Red]\(#,##0\)"/>
    <numFmt numFmtId="165" formatCode="_-* #,##0_-;\-* #,##0_-;_-* &quot;-&quot;??_-;_-@_-"/>
    <numFmt numFmtId="166" formatCode="[$-340A]d&quot; de &quot;mmmm&quot; de &quot;yyyy;@"/>
    <numFmt numFmtId="167" formatCode="_-* #,##0\ _€_-;\-* #,##0\ _€_-;_-* &quot;-&quot;\ _€_-;_-@_-"/>
    <numFmt numFmtId="168" formatCode="_ &quot;$&quot;* #,##0_ ;_ &quot;$&quot;* \-#,##0_ ;_ &quot;$&quot;* &quot;-&quot;_ ;_ @_ "/>
    <numFmt numFmtId="169" formatCode="_ * #,##0.00_ ;_ * \-#,##0.00_ ;_ * &quot;-&quot;_ ;_ @_ "/>
    <numFmt numFmtId="170" formatCode="_ * #,##0_ ;_ * \-#,##0_ ;_ * &quot;-&quot;_ ;_ @_ "/>
    <numFmt numFmtId="171" formatCode="_ * #,##0.000_ ;_ * \-#,##0.000_ ;_ * &quot;-&quot;_ ;_ @_ "/>
    <numFmt numFmtId="172" formatCode="_-* #,##0.000_-;\-* #,##0.000_-;_-* &quot;-&quot;??_-;_-@_-"/>
    <numFmt numFmtId="173" formatCode="_-&quot;$&quot;* #,##0.00_-;\-&quot;$&quot;* #,##0.00_-;_-&quot;$&quot;* &quot;-&quot;??_-;_-@_-"/>
  </numFmts>
  <fonts count="54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b/>
      <u val="singleAccounting"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indexed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b/>
      <strike/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trike/>
      <sz val="11"/>
      <color rgb="FF0070C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2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1F1F1"/>
      </patternFill>
    </fill>
    <fill>
      <patternFill patternType="lightDown">
        <bgColor theme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0.14999847407452621"/>
      </patternFill>
    </fill>
    <fill>
      <patternFill patternType="solid">
        <fgColor rgb="FF000099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660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808080"/>
      </left>
      <right/>
      <top style="thin">
        <color rgb="FF001F5F"/>
      </top>
      <bottom style="thin">
        <color rgb="FF808080"/>
      </bottom>
      <diagonal/>
    </border>
    <border>
      <left/>
      <right/>
      <top style="thin">
        <color rgb="FF001F5F"/>
      </top>
      <bottom style="thin">
        <color rgb="FF808080"/>
      </bottom>
      <diagonal/>
    </border>
    <border>
      <left/>
      <right style="thin">
        <color rgb="FF808080"/>
      </right>
      <top style="thin">
        <color rgb="FF001F5F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001F5F"/>
      </bottom>
      <diagonal/>
    </border>
    <border>
      <left/>
      <right/>
      <top style="thin">
        <color rgb="FF808080"/>
      </top>
      <bottom style="thin">
        <color rgb="FF001F5F"/>
      </bottom>
      <diagonal/>
    </border>
    <border>
      <left/>
      <right style="thin">
        <color rgb="FF808080"/>
      </right>
      <top style="thin">
        <color rgb="FF808080"/>
      </top>
      <bottom style="thin">
        <color rgb="FF001F5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</borders>
  <cellStyleXfs count="9">
    <xf numFmtId="0" fontId="0" fillId="0" borderId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8" fillId="0" borderId="0" applyNumberFormat="0" applyFill="0" applyBorder="0" applyAlignment="0" applyProtection="0"/>
    <xf numFmtId="173" fontId="7" fillId="0" borderId="0" applyFont="0" applyFill="0" applyBorder="0" applyAlignment="0" applyProtection="0"/>
  </cellStyleXfs>
  <cellXfs count="837">
    <xf numFmtId="0" fontId="0" fillId="0" borderId="0" xfId="0"/>
    <xf numFmtId="0" fontId="0" fillId="3" borderId="0" xfId="0" applyFill="1"/>
    <xf numFmtId="165" fontId="0" fillId="3" borderId="0" xfId="1" applyNumberFormat="1" applyFont="1" applyFill="1" applyBorder="1"/>
    <xf numFmtId="0" fontId="12" fillId="3" borderId="0" xfId="0" applyFont="1" applyFill="1" applyAlignment="1">
      <alignment horizontal="center"/>
    </xf>
    <xf numFmtId="0" fontId="12" fillId="3" borderId="0" xfId="0" applyFont="1" applyFill="1"/>
    <xf numFmtId="0" fontId="9" fillId="2" borderId="17" xfId="0" applyFont="1" applyFill="1" applyBorder="1"/>
    <xf numFmtId="165" fontId="9" fillId="2" borderId="19" xfId="1" applyNumberFormat="1" applyFont="1" applyFill="1" applyBorder="1"/>
    <xf numFmtId="0" fontId="3" fillId="2" borderId="6" xfId="0" applyFont="1" applyFill="1" applyBorder="1"/>
    <xf numFmtId="165" fontId="3" fillId="2" borderId="7" xfId="1" applyNumberFormat="1" applyFont="1" applyFill="1" applyBorder="1"/>
    <xf numFmtId="172" fontId="7" fillId="3" borderId="17" xfId="1" applyNumberFormat="1" applyFont="1" applyFill="1" applyBorder="1"/>
    <xf numFmtId="165" fontId="7" fillId="3" borderId="19" xfId="1" applyNumberFormat="1" applyFont="1" applyFill="1" applyBorder="1"/>
    <xf numFmtId="172" fontId="7" fillId="3" borderId="6" xfId="1" applyNumberFormat="1" applyFont="1" applyFill="1" applyBorder="1"/>
    <xf numFmtId="165" fontId="7" fillId="3" borderId="7" xfId="1" applyNumberFormat="1" applyFont="1" applyFill="1" applyBorder="1"/>
    <xf numFmtId="172" fontId="7" fillId="3" borderId="10" xfId="1" applyNumberFormat="1" applyFont="1" applyFill="1" applyBorder="1"/>
    <xf numFmtId="165" fontId="7" fillId="3" borderId="12" xfId="1" applyNumberFormat="1" applyFont="1" applyFill="1" applyBorder="1"/>
    <xf numFmtId="165" fontId="7" fillId="3" borderId="0" xfId="1" applyNumberFormat="1" applyFont="1" applyFill="1"/>
    <xf numFmtId="0" fontId="4" fillId="3" borderId="0" xfId="0" applyFont="1" applyFill="1"/>
    <xf numFmtId="165" fontId="4" fillId="3" borderId="0" xfId="1" applyNumberFormat="1" applyFont="1" applyFill="1"/>
    <xf numFmtId="0" fontId="9" fillId="2" borderId="18" xfId="0" applyFont="1" applyFill="1" applyBorder="1"/>
    <xf numFmtId="0" fontId="3" fillId="2" borderId="0" xfId="0" applyFont="1" applyFill="1"/>
    <xf numFmtId="172" fontId="7" fillId="3" borderId="18" xfId="1" applyNumberFormat="1" applyFont="1" applyFill="1" applyBorder="1"/>
    <xf numFmtId="172" fontId="7" fillId="3" borderId="0" xfId="1" applyNumberFormat="1" applyFont="1" applyFill="1" applyBorder="1"/>
    <xf numFmtId="172" fontId="7" fillId="3" borderId="11" xfId="1" applyNumberFormat="1" applyFont="1" applyFill="1" applyBorder="1"/>
    <xf numFmtId="165" fontId="7" fillId="3" borderId="0" xfId="1" applyNumberFormat="1" applyFont="1" applyFill="1" applyBorder="1"/>
    <xf numFmtId="165" fontId="4" fillId="3" borderId="0" xfId="0" applyNumberFormat="1" applyFont="1" applyFill="1"/>
    <xf numFmtId="0" fontId="4" fillId="4" borderId="0" xfId="0" applyFont="1" applyFill="1"/>
    <xf numFmtId="165" fontId="4" fillId="4" borderId="0" xfId="0" applyNumberFormat="1" applyFont="1" applyFill="1"/>
    <xf numFmtId="0" fontId="0" fillId="3" borderId="1" xfId="0" applyFill="1" applyBorder="1" applyAlignment="1">
      <alignment horizontal="center"/>
    </xf>
    <xf numFmtId="172" fontId="7" fillId="4" borderId="6" xfId="1" applyNumberFormat="1" applyFont="1" applyFill="1" applyBorder="1"/>
    <xf numFmtId="14" fontId="0" fillId="3" borderId="1" xfId="0" applyNumberForma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164" fontId="6" fillId="3" borderId="1" xfId="1" applyNumberFormat="1" applyFont="1" applyFill="1" applyBorder="1" applyAlignment="1">
      <alignment horizontal="center"/>
    </xf>
    <xf numFmtId="164" fontId="7" fillId="3" borderId="1" xfId="1" applyNumberFormat="1" applyFont="1" applyFill="1" applyBorder="1" applyAlignment="1">
      <alignment horizontal="center" vertical="center"/>
    </xf>
    <xf numFmtId="0" fontId="0" fillId="3" borderId="6" xfId="0" applyFill="1" applyBorder="1" applyAlignment="1">
      <alignment vertical="center"/>
    </xf>
    <xf numFmtId="165" fontId="0" fillId="3" borderId="0" xfId="0" applyNumberFormat="1" applyFill="1"/>
    <xf numFmtId="165" fontId="0" fillId="3" borderId="0" xfId="1" applyNumberFormat="1" applyFont="1" applyFill="1"/>
    <xf numFmtId="9" fontId="0" fillId="3" borderId="0" xfId="0" applyNumberFormat="1" applyFill="1"/>
    <xf numFmtId="0" fontId="0" fillId="3" borderId="3" xfId="0" applyFill="1" applyBorder="1" applyAlignment="1">
      <alignment horizontal="center"/>
    </xf>
    <xf numFmtId="0" fontId="6" fillId="3" borderId="0" xfId="0" applyFont="1" applyFill="1"/>
    <xf numFmtId="0" fontId="20" fillId="3" borderId="0" xfId="0" applyFont="1" applyFill="1"/>
    <xf numFmtId="41" fontId="6" fillId="3" borderId="0" xfId="2" applyFont="1" applyFill="1"/>
    <xf numFmtId="0" fontId="16" fillId="3" borderId="0" xfId="0" applyFont="1" applyFill="1"/>
    <xf numFmtId="0" fontId="10" fillId="3" borderId="0" xfId="0" applyFont="1" applyFill="1"/>
    <xf numFmtId="41" fontId="10" fillId="3" borderId="0" xfId="2" applyFont="1" applyFill="1"/>
    <xf numFmtId="0" fontId="21" fillId="3" borderId="0" xfId="0" applyFont="1" applyFill="1"/>
    <xf numFmtId="168" fontId="16" fillId="3" borderId="0" xfId="0" applyNumberFormat="1" applyFont="1" applyFill="1"/>
    <xf numFmtId="169" fontId="16" fillId="3" borderId="0" xfId="2" applyNumberFormat="1" applyFont="1" applyFill="1"/>
    <xf numFmtId="41" fontId="16" fillId="3" borderId="0" xfId="2" applyFont="1" applyFill="1"/>
    <xf numFmtId="168" fontId="10" fillId="3" borderId="0" xfId="0" applyNumberFormat="1" applyFont="1" applyFill="1"/>
    <xf numFmtId="168" fontId="10" fillId="3" borderId="36" xfId="0" applyNumberFormat="1" applyFont="1" applyFill="1" applyBorder="1"/>
    <xf numFmtId="41" fontId="10" fillId="3" borderId="36" xfId="2" applyFont="1" applyFill="1" applyBorder="1"/>
    <xf numFmtId="167" fontId="10" fillId="3" borderId="0" xfId="0" applyNumberFormat="1" applyFont="1" applyFill="1"/>
    <xf numFmtId="168" fontId="22" fillId="3" borderId="0" xfId="0" applyNumberFormat="1" applyFont="1" applyFill="1"/>
    <xf numFmtId="49" fontId="10" fillId="3" borderId="0" xfId="0" applyNumberFormat="1" applyFont="1" applyFill="1" applyAlignment="1">
      <alignment horizontal="center"/>
    </xf>
    <xf numFmtId="170" fontId="10" fillId="3" borderId="0" xfId="0" applyNumberFormat="1" applyFont="1" applyFill="1"/>
    <xf numFmtId="9" fontId="10" fillId="3" borderId="0" xfId="3" applyFont="1" applyFill="1"/>
    <xf numFmtId="41" fontId="10" fillId="3" borderId="0" xfId="2" applyFont="1" applyFill="1" applyBorder="1"/>
    <xf numFmtId="0" fontId="10" fillId="3" borderId="14" xfId="0" applyFont="1" applyFill="1" applyBorder="1"/>
    <xf numFmtId="168" fontId="10" fillId="3" borderId="16" xfId="0" applyNumberFormat="1" applyFont="1" applyFill="1" applyBorder="1"/>
    <xf numFmtId="9" fontId="6" fillId="3" borderId="0" xfId="3" applyFont="1" applyFill="1"/>
    <xf numFmtId="41" fontId="6" fillId="3" borderId="0" xfId="2" applyFont="1" applyFill="1" applyBorder="1"/>
    <xf numFmtId="168" fontId="6" fillId="3" borderId="0" xfId="0" applyNumberFormat="1" applyFont="1" applyFill="1"/>
    <xf numFmtId="41" fontId="6" fillId="3" borderId="0" xfId="0" applyNumberFormat="1" applyFont="1" applyFill="1"/>
    <xf numFmtId="0" fontId="23" fillId="3" borderId="37" xfId="0" applyFont="1" applyFill="1" applyBorder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16" fontId="0" fillId="3" borderId="1" xfId="0" applyNumberFormat="1" applyFill="1" applyBorder="1" applyAlignment="1">
      <alignment horizontal="center"/>
    </xf>
    <xf numFmtId="164" fontId="6" fillId="3" borderId="1" xfId="0" applyNumberFormat="1" applyFont="1" applyFill="1" applyBorder="1"/>
    <xf numFmtId="164" fontId="11" fillId="3" borderId="1" xfId="0" applyNumberFormat="1" applyFont="1" applyFill="1" applyBorder="1" applyAlignment="1">
      <alignment horizontal="center" vertical="center" wrapText="1"/>
    </xf>
    <xf numFmtId="164" fontId="10" fillId="3" borderId="1" xfId="0" applyNumberFormat="1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 vertical="center" wrapText="1"/>
    </xf>
    <xf numFmtId="164" fontId="23" fillId="3" borderId="1" xfId="0" applyNumberFormat="1" applyFont="1" applyFill="1" applyBorder="1"/>
    <xf numFmtId="0" fontId="23" fillId="3" borderId="1" xfId="0" applyFont="1" applyFill="1" applyBorder="1"/>
    <xf numFmtId="0" fontId="23" fillId="0" borderId="0" xfId="0" applyFont="1"/>
    <xf numFmtId="0" fontId="6" fillId="3" borderId="1" xfId="0" applyFont="1" applyFill="1" applyBorder="1" applyAlignment="1">
      <alignment horizontal="center" vertical="center" wrapText="1"/>
    </xf>
    <xf numFmtId="164" fontId="6" fillId="3" borderId="9" xfId="0" applyNumberFormat="1" applyFont="1" applyFill="1" applyBorder="1" applyAlignment="1">
      <alignment horizontal="center" vertical="center" wrapText="1"/>
    </xf>
    <xf numFmtId="164" fontId="23" fillId="3" borderId="9" xfId="0" applyNumberFormat="1" applyFont="1" applyFill="1" applyBorder="1"/>
    <xf numFmtId="0" fontId="23" fillId="3" borderId="9" xfId="0" applyFont="1" applyFill="1" applyBorder="1"/>
    <xf numFmtId="165" fontId="7" fillId="4" borderId="7" xfId="1" applyNumberFormat="1" applyFont="1" applyFill="1" applyBorder="1"/>
    <xf numFmtId="0" fontId="0" fillId="0" borderId="0" xfId="0" applyAlignment="1">
      <alignment horizontal="left" vertical="top"/>
    </xf>
    <xf numFmtId="0" fontId="23" fillId="5" borderId="44" xfId="0" applyFont="1" applyFill="1" applyBorder="1" applyAlignment="1">
      <alignment horizontal="left" wrapText="1"/>
    </xf>
    <xf numFmtId="0" fontId="23" fillId="0" borderId="0" xfId="0" applyFont="1" applyAlignment="1">
      <alignment horizontal="left" vertical="top"/>
    </xf>
    <xf numFmtId="1" fontId="27" fillId="3" borderId="44" xfId="0" applyNumberFormat="1" applyFont="1" applyFill="1" applyBorder="1" applyAlignment="1">
      <alignment horizontal="right" vertical="top" shrinkToFit="1"/>
    </xf>
    <xf numFmtId="0" fontId="16" fillId="3" borderId="44" xfId="0" applyFont="1" applyFill="1" applyBorder="1" applyAlignment="1">
      <alignment horizontal="left" vertical="top" wrapText="1" indent="1"/>
    </xf>
    <xf numFmtId="0" fontId="23" fillId="3" borderId="0" xfId="0" applyFont="1" applyFill="1" applyAlignment="1">
      <alignment horizontal="left" vertical="top"/>
    </xf>
    <xf numFmtId="0" fontId="10" fillId="3" borderId="44" xfId="0" applyFont="1" applyFill="1" applyBorder="1" applyAlignment="1">
      <alignment horizontal="left" vertical="top" wrapText="1" indent="1"/>
    </xf>
    <xf numFmtId="0" fontId="16" fillId="5" borderId="44" xfId="0" applyFont="1" applyFill="1" applyBorder="1" applyAlignment="1">
      <alignment horizontal="left" vertical="top" wrapText="1" indent="1"/>
    </xf>
    <xf numFmtId="1" fontId="27" fillId="5" borderId="44" xfId="0" applyNumberFormat="1" applyFont="1" applyFill="1" applyBorder="1" applyAlignment="1">
      <alignment horizontal="right" vertical="top" shrinkToFit="1"/>
    </xf>
    <xf numFmtId="166" fontId="6" fillId="3" borderId="0" xfId="0" applyNumberFormat="1" applyFont="1" applyFill="1" applyAlignment="1">
      <alignment horizontal="right"/>
    </xf>
    <xf numFmtId="166" fontId="6" fillId="3" borderId="0" xfId="0" applyNumberFormat="1" applyFont="1" applyFill="1"/>
    <xf numFmtId="49" fontId="30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23" fillId="3" borderId="0" xfId="0" applyFont="1" applyFill="1"/>
    <xf numFmtId="0" fontId="30" fillId="3" borderId="0" xfId="0" applyFont="1" applyFill="1"/>
    <xf numFmtId="170" fontId="23" fillId="3" borderId="0" xfId="0" applyNumberFormat="1" applyFont="1" applyFill="1"/>
    <xf numFmtId="168" fontId="30" fillId="3" borderId="0" xfId="0" applyNumberFormat="1" applyFont="1" applyFill="1"/>
    <xf numFmtId="41" fontId="34" fillId="3" borderId="0" xfId="2" applyFont="1" applyFill="1"/>
    <xf numFmtId="41" fontId="34" fillId="3" borderId="1" xfId="2" applyFont="1" applyFill="1" applyBorder="1" applyAlignment="1">
      <alignment horizontal="center" vertical="center" wrapText="1"/>
    </xf>
    <xf numFmtId="41" fontId="35" fillId="3" borderId="0" xfId="2" applyFont="1" applyFill="1"/>
    <xf numFmtId="171" fontId="36" fillId="3" borderId="0" xfId="2" applyNumberFormat="1" applyFont="1" applyFill="1"/>
    <xf numFmtId="171" fontId="37" fillId="3" borderId="0" xfId="2" applyNumberFormat="1" applyFont="1" applyFill="1" applyBorder="1" applyAlignment="1">
      <alignment horizontal="center" vertical="center" wrapText="1"/>
    </xf>
    <xf numFmtId="171" fontId="36" fillId="3" borderId="0" xfId="2" applyNumberFormat="1" applyFont="1" applyFill="1" applyBorder="1"/>
    <xf numFmtId="0" fontId="36" fillId="3" borderId="0" xfId="4" applyFont="1" applyFill="1"/>
    <xf numFmtId="0" fontId="36" fillId="3" borderId="0" xfId="4" applyFont="1" applyFill="1" applyAlignment="1">
      <alignment horizontal="center" vertical="center"/>
    </xf>
    <xf numFmtId="0" fontId="36" fillId="3" borderId="0" xfId="4" applyFont="1" applyFill="1" applyAlignment="1">
      <alignment vertical="top" wrapText="1"/>
    </xf>
    <xf numFmtId="0" fontId="25" fillId="3" borderId="0" xfId="4" applyFont="1" applyFill="1" applyAlignment="1">
      <alignment vertical="center"/>
    </xf>
    <xf numFmtId="0" fontId="36" fillId="3" borderId="0" xfId="4" applyFont="1" applyFill="1" applyAlignment="1">
      <alignment vertical="center"/>
    </xf>
    <xf numFmtId="0" fontId="36" fillId="3" borderId="1" xfId="4" applyFont="1" applyFill="1" applyBorder="1" applyAlignment="1">
      <alignment horizontal="center" vertical="center" wrapText="1"/>
    </xf>
    <xf numFmtId="0" fontId="25" fillId="3" borderId="1" xfId="4" applyFont="1" applyFill="1" applyBorder="1" applyAlignment="1">
      <alignment horizontal="center" vertical="center" wrapText="1"/>
    </xf>
    <xf numFmtId="0" fontId="37" fillId="3" borderId="0" xfId="4" applyFont="1" applyFill="1"/>
    <xf numFmtId="0" fontId="37" fillId="3" borderId="1" xfId="4" applyFont="1" applyFill="1" applyBorder="1" applyAlignment="1">
      <alignment horizontal="center" vertical="center" wrapText="1"/>
    </xf>
    <xf numFmtId="9" fontId="36" fillId="3" borderId="0" xfId="3" applyFont="1" applyFill="1" applyBorder="1"/>
    <xf numFmtId="164" fontId="0" fillId="3" borderId="0" xfId="0" applyNumberFormat="1" applyFill="1"/>
    <xf numFmtId="164" fontId="19" fillId="3" borderId="0" xfId="0" applyNumberFormat="1" applyFont="1" applyFill="1"/>
    <xf numFmtId="164" fontId="38" fillId="3" borderId="0" xfId="0" applyNumberFormat="1" applyFont="1" applyFill="1"/>
    <xf numFmtId="164" fontId="0" fillId="3" borderId="11" xfId="0" applyNumberFormat="1" applyFill="1" applyBorder="1"/>
    <xf numFmtId="164" fontId="0" fillId="3" borderId="29" xfId="0" applyNumberFormat="1" applyFill="1" applyBorder="1"/>
    <xf numFmtId="164" fontId="0" fillId="3" borderId="0" xfId="0" applyNumberFormat="1" applyFill="1" applyAlignment="1">
      <alignment vertical="center"/>
    </xf>
    <xf numFmtId="164" fontId="0" fillId="3" borderId="18" xfId="0" applyNumberFormat="1" applyFill="1" applyBorder="1"/>
    <xf numFmtId="164" fontId="4" fillId="3" borderId="0" xfId="0" applyNumberFormat="1" applyFont="1" applyFill="1"/>
    <xf numFmtId="164" fontId="5" fillId="3" borderId="0" xfId="6" applyNumberFormat="1" applyFont="1" applyFill="1"/>
    <xf numFmtId="164" fontId="42" fillId="3" borderId="0" xfId="6" applyNumberFormat="1" applyFont="1" applyFill="1"/>
    <xf numFmtId="164" fontId="42" fillId="3" borderId="0" xfId="0" applyNumberFormat="1" applyFont="1" applyFill="1"/>
    <xf numFmtId="164" fontId="42" fillId="3" borderId="25" xfId="6" applyNumberFormat="1" applyFont="1" applyFill="1" applyBorder="1" applyAlignment="1">
      <alignment horizontal="center" vertical="center"/>
    </xf>
    <xf numFmtId="164" fontId="38" fillId="3" borderId="56" xfId="6" applyNumberFormat="1" applyFont="1" applyFill="1" applyBorder="1" applyAlignment="1">
      <alignment horizontal="center" vertical="center"/>
    </xf>
    <xf numFmtId="164" fontId="38" fillId="3" borderId="25" xfId="6" applyNumberFormat="1" applyFont="1" applyFill="1" applyBorder="1" applyAlignment="1">
      <alignment horizontal="center" vertical="center"/>
    </xf>
    <xf numFmtId="164" fontId="42" fillId="3" borderId="26" xfId="6" quotePrefix="1" applyNumberFormat="1" applyFont="1" applyFill="1" applyBorder="1" applyAlignment="1">
      <alignment horizontal="center" vertical="center"/>
    </xf>
    <xf numFmtId="164" fontId="42" fillId="3" borderId="1" xfId="6" applyNumberFormat="1" applyFont="1" applyFill="1" applyBorder="1" applyAlignment="1">
      <alignment horizontal="center" vertical="center"/>
    </xf>
    <xf numFmtId="164" fontId="38" fillId="3" borderId="3" xfId="6" applyNumberFormat="1" applyFont="1" applyFill="1" applyBorder="1" applyAlignment="1">
      <alignment horizontal="center" vertical="center"/>
    </xf>
    <xf numFmtId="164" fontId="38" fillId="3" borderId="1" xfId="6" applyNumberFormat="1" applyFont="1" applyFill="1" applyBorder="1" applyAlignment="1">
      <alignment horizontal="center" vertical="center"/>
    </xf>
    <xf numFmtId="164" fontId="42" fillId="3" borderId="9" xfId="6" quotePrefix="1" applyNumberFormat="1" applyFont="1" applyFill="1" applyBorder="1" applyAlignment="1">
      <alignment horizontal="center" vertical="center"/>
    </xf>
    <xf numFmtId="164" fontId="38" fillId="3" borderId="50" xfId="6" applyNumberFormat="1" applyFont="1" applyFill="1" applyBorder="1" applyAlignment="1">
      <alignment horizontal="center" vertical="center"/>
    </xf>
    <xf numFmtId="164" fontId="42" fillId="3" borderId="9" xfId="6" applyNumberFormat="1" applyFont="1" applyFill="1" applyBorder="1" applyAlignment="1">
      <alignment horizontal="center" vertical="center"/>
    </xf>
    <xf numFmtId="164" fontId="38" fillId="3" borderId="32" xfId="6" applyNumberFormat="1" applyFont="1" applyFill="1" applyBorder="1" applyAlignment="1">
      <alignment horizontal="center" vertical="center"/>
    </xf>
    <xf numFmtId="164" fontId="32" fillId="3" borderId="22" xfId="6" applyNumberFormat="1" applyFont="1" applyFill="1" applyBorder="1" applyAlignment="1">
      <alignment vertical="center"/>
    </xf>
    <xf numFmtId="164" fontId="32" fillId="3" borderId="52" xfId="6" applyNumberFormat="1" applyFont="1" applyFill="1" applyBorder="1" applyAlignment="1">
      <alignment vertical="center"/>
    </xf>
    <xf numFmtId="164" fontId="38" fillId="3" borderId="13" xfId="6" applyNumberFormat="1" applyFont="1" applyFill="1" applyBorder="1" applyAlignment="1">
      <alignment horizontal="center" vertical="center"/>
    </xf>
    <xf numFmtId="164" fontId="38" fillId="3" borderId="30" xfId="6" applyNumberFormat="1" applyFont="1" applyFill="1" applyBorder="1" applyAlignment="1">
      <alignment horizontal="center" vertical="center"/>
    </xf>
    <xf numFmtId="164" fontId="42" fillId="3" borderId="32" xfId="6" applyNumberFormat="1" applyFont="1" applyFill="1" applyBorder="1" applyAlignment="1">
      <alignment horizontal="center" vertical="center"/>
    </xf>
    <xf numFmtId="164" fontId="38" fillId="3" borderId="33" xfId="6" applyNumberFormat="1" applyFont="1" applyFill="1" applyBorder="1" applyAlignment="1">
      <alignment horizontal="center" vertical="center"/>
    </xf>
    <xf numFmtId="164" fontId="42" fillId="3" borderId="35" xfId="6" quotePrefix="1" applyNumberFormat="1" applyFont="1" applyFill="1" applyBorder="1" applyAlignment="1">
      <alignment horizontal="center" vertical="center"/>
    </xf>
    <xf numFmtId="164" fontId="38" fillId="3" borderId="27" xfId="6" applyNumberFormat="1" applyFont="1" applyFill="1" applyBorder="1" applyAlignment="1">
      <alignment horizontal="center" vertical="center"/>
    </xf>
    <xf numFmtId="49" fontId="38" fillId="3" borderId="26" xfId="6" quotePrefix="1" applyNumberFormat="1" applyFont="1" applyFill="1" applyBorder="1" applyAlignment="1">
      <alignment horizontal="center" vertical="center"/>
    </xf>
    <xf numFmtId="49" fontId="38" fillId="3" borderId="64" xfId="6" quotePrefix="1" applyNumberFormat="1" applyFont="1" applyFill="1" applyBorder="1" applyAlignment="1">
      <alignment horizontal="center" vertical="center"/>
    </xf>
    <xf numFmtId="164" fontId="42" fillId="3" borderId="65" xfId="6" applyNumberFormat="1" applyFont="1" applyFill="1" applyBorder="1" applyAlignment="1">
      <alignment horizontal="center" vertical="center"/>
    </xf>
    <xf numFmtId="164" fontId="38" fillId="3" borderId="68" xfId="6" applyNumberFormat="1" applyFont="1" applyFill="1" applyBorder="1" applyAlignment="1">
      <alignment horizontal="center" vertical="center"/>
    </xf>
    <xf numFmtId="164" fontId="5" fillId="3" borderId="69" xfId="6" quotePrefix="1" applyNumberFormat="1" applyFont="1" applyFill="1" applyBorder="1" applyAlignment="1">
      <alignment horizontal="center" vertical="center"/>
    </xf>
    <xf numFmtId="164" fontId="42" fillId="3" borderId="30" xfId="6" applyNumberFormat="1" applyFont="1" applyFill="1" applyBorder="1" applyAlignment="1">
      <alignment horizontal="center" vertical="center"/>
    </xf>
    <xf numFmtId="49" fontId="38" fillId="3" borderId="63" xfId="6" applyNumberFormat="1" applyFont="1" applyFill="1" applyBorder="1" applyAlignment="1">
      <alignment horizontal="center" vertical="center"/>
    </xf>
    <xf numFmtId="49" fontId="38" fillId="3" borderId="9" xfId="6" quotePrefix="1" applyNumberFormat="1" applyFont="1" applyFill="1" applyBorder="1" applyAlignment="1">
      <alignment horizontal="center" vertical="center"/>
    </xf>
    <xf numFmtId="164" fontId="42" fillId="3" borderId="59" xfId="6" applyNumberFormat="1" applyFont="1" applyFill="1" applyBorder="1" applyAlignment="1">
      <alignment horizontal="center" vertical="center"/>
    </xf>
    <xf numFmtId="164" fontId="38" fillId="3" borderId="59" xfId="6" applyNumberFormat="1" applyFont="1" applyFill="1" applyBorder="1" applyAlignment="1">
      <alignment horizontal="center" vertical="center"/>
    </xf>
    <xf numFmtId="49" fontId="38" fillId="3" borderId="71" xfId="6" quotePrefix="1" applyNumberFormat="1" applyFont="1" applyFill="1" applyBorder="1" applyAlignment="1">
      <alignment horizontal="center" vertical="center"/>
    </xf>
    <xf numFmtId="164" fontId="5" fillId="6" borderId="29" xfId="6" applyNumberFormat="1" applyFont="1" applyFill="1" applyBorder="1" applyAlignment="1">
      <alignment horizontal="center" vertical="center"/>
    </xf>
    <xf numFmtId="164" fontId="42" fillId="4" borderId="27" xfId="6" applyNumberFormat="1" applyFont="1" applyFill="1" applyBorder="1" applyAlignment="1">
      <alignment horizontal="center" vertical="center"/>
    </xf>
    <xf numFmtId="164" fontId="38" fillId="4" borderId="25" xfId="6" applyNumberFormat="1" applyFont="1" applyFill="1" applyBorder="1" applyAlignment="1">
      <alignment horizontal="center" vertical="center"/>
    </xf>
    <xf numFmtId="164" fontId="5" fillId="3" borderId="0" xfId="6" applyNumberFormat="1" applyFont="1" applyFill="1" applyAlignment="1">
      <alignment horizontal="left" vertical="center"/>
    </xf>
    <xf numFmtId="164" fontId="5" fillId="6" borderId="32" xfId="6" applyNumberFormat="1" applyFont="1" applyFill="1" applyBorder="1" applyAlignment="1">
      <alignment horizontal="center" vertical="center"/>
    </xf>
    <xf numFmtId="164" fontId="42" fillId="3" borderId="33" xfId="6" applyNumberFormat="1" applyFont="1" applyFill="1" applyBorder="1" applyAlignment="1">
      <alignment horizontal="center" vertical="center"/>
    </xf>
    <xf numFmtId="164" fontId="42" fillId="3" borderId="63" xfId="6" quotePrefix="1" applyNumberFormat="1" applyFont="1" applyFill="1" applyBorder="1" applyAlignment="1">
      <alignment horizontal="center" vertical="center"/>
    </xf>
    <xf numFmtId="164" fontId="5" fillId="3" borderId="0" xfId="6" quotePrefix="1" applyNumberFormat="1" applyFont="1" applyFill="1" applyAlignment="1">
      <alignment horizontal="center" vertical="center"/>
    </xf>
    <xf numFmtId="164" fontId="32" fillId="3" borderId="0" xfId="6" applyNumberFormat="1" applyFont="1" applyFill="1" applyAlignment="1">
      <alignment horizontal="left" vertical="center"/>
    </xf>
    <xf numFmtId="164" fontId="47" fillId="3" borderId="0" xfId="6" quotePrefix="1" applyNumberFormat="1" applyFont="1" applyFill="1" applyAlignment="1">
      <alignment horizontal="center" vertical="center"/>
    </xf>
    <xf numFmtId="164" fontId="38" fillId="3" borderId="0" xfId="6" quotePrefix="1" applyNumberFormat="1" applyFont="1" applyFill="1" applyAlignment="1">
      <alignment horizontal="left" vertical="center"/>
    </xf>
    <xf numFmtId="164" fontId="5" fillId="6" borderId="59" xfId="6" applyNumberFormat="1" applyFont="1" applyFill="1" applyBorder="1" applyAlignment="1">
      <alignment horizontal="center" vertical="center"/>
    </xf>
    <xf numFmtId="164" fontId="42" fillId="8" borderId="59" xfId="6" applyNumberFormat="1" applyFont="1" applyFill="1" applyBorder="1" applyAlignment="1">
      <alignment horizontal="center" vertical="center"/>
    </xf>
    <xf numFmtId="164" fontId="38" fillId="8" borderId="59" xfId="6" applyNumberFormat="1" applyFont="1" applyFill="1" applyBorder="1" applyAlignment="1">
      <alignment horizontal="center" vertical="center"/>
    </xf>
    <xf numFmtId="164" fontId="5" fillId="8" borderId="71" xfId="6" quotePrefix="1" applyNumberFormat="1" applyFont="1" applyFill="1" applyBorder="1" applyAlignment="1">
      <alignment horizontal="center" vertical="center" wrapText="1"/>
    </xf>
    <xf numFmtId="164" fontId="5" fillId="3" borderId="11" xfId="6" applyNumberFormat="1" applyFont="1" applyFill="1" applyBorder="1" applyAlignment="1">
      <alignment vertical="center"/>
    </xf>
    <xf numFmtId="164" fontId="5" fillId="3" borderId="11" xfId="6" quotePrefix="1" applyNumberFormat="1" applyFont="1" applyFill="1" applyBorder="1" applyAlignment="1">
      <alignment horizontal="center" vertical="center" wrapText="1"/>
    </xf>
    <xf numFmtId="164" fontId="42" fillId="3" borderId="29" xfId="6" applyNumberFormat="1" applyFont="1" applyFill="1" applyBorder="1" applyAlignment="1">
      <alignment horizontal="center" vertical="center"/>
    </xf>
    <xf numFmtId="164" fontId="38" fillId="3" borderId="29" xfId="6" applyNumberFormat="1" applyFont="1" applyFill="1" applyBorder="1" applyAlignment="1">
      <alignment horizontal="center" vertical="center" wrapText="1"/>
    </xf>
    <xf numFmtId="164" fontId="42" fillId="3" borderId="64" xfId="6" quotePrefix="1" applyNumberFormat="1" applyFont="1" applyFill="1" applyBorder="1" applyAlignment="1">
      <alignment horizontal="center" vertical="center"/>
    </xf>
    <xf numFmtId="164" fontId="38" fillId="3" borderId="1" xfId="6" applyNumberFormat="1" applyFont="1" applyFill="1" applyBorder="1" applyAlignment="1">
      <alignment horizontal="center" vertical="center" wrapText="1"/>
    </xf>
    <xf numFmtId="164" fontId="32" fillId="6" borderId="1" xfId="6" applyNumberFormat="1" applyFont="1" applyFill="1" applyBorder="1" applyAlignment="1">
      <alignment vertical="center" wrapText="1"/>
    </xf>
    <xf numFmtId="164" fontId="48" fillId="3" borderId="9" xfId="6" quotePrefix="1" applyNumberFormat="1" applyFont="1" applyFill="1" applyBorder="1" applyAlignment="1">
      <alignment horizontal="center" vertical="center"/>
    </xf>
    <xf numFmtId="49" fontId="38" fillId="3" borderId="9" xfId="6" applyNumberFormat="1" applyFont="1" applyFill="1" applyBorder="1" applyAlignment="1">
      <alignment horizontal="center" vertical="center"/>
    </xf>
    <xf numFmtId="164" fontId="32" fillId="6" borderId="59" xfId="6" applyNumberFormat="1" applyFont="1" applyFill="1" applyBorder="1" applyAlignment="1">
      <alignment vertical="center" wrapText="1"/>
    </xf>
    <xf numFmtId="164" fontId="5" fillId="3" borderId="71" xfId="6" quotePrefix="1" applyNumberFormat="1" applyFont="1" applyFill="1" applyBorder="1" applyAlignment="1">
      <alignment horizontal="center" vertical="center"/>
    </xf>
    <xf numFmtId="164" fontId="5" fillId="3" borderId="72" xfId="6" quotePrefix="1" applyNumberFormat="1" applyFont="1" applyFill="1" applyBorder="1" applyAlignment="1">
      <alignment horizontal="center" vertical="center"/>
    </xf>
    <xf numFmtId="164" fontId="32" fillId="3" borderId="59" xfId="6" applyNumberFormat="1" applyFont="1" applyFill="1" applyBorder="1"/>
    <xf numFmtId="164" fontId="42" fillId="3" borderId="59" xfId="6" applyNumberFormat="1" applyFont="1" applyFill="1" applyBorder="1"/>
    <xf numFmtId="164" fontId="32" fillId="3" borderId="71" xfId="6" applyNumberFormat="1" applyFont="1" applyFill="1" applyBorder="1"/>
    <xf numFmtId="164" fontId="5" fillId="3" borderId="70" xfId="6" quotePrefix="1" applyNumberFormat="1" applyFont="1" applyFill="1" applyBorder="1" applyAlignment="1">
      <alignment horizontal="center" vertical="center"/>
    </xf>
    <xf numFmtId="164" fontId="5" fillId="3" borderId="76" xfId="6" quotePrefix="1" applyNumberFormat="1" applyFont="1" applyFill="1" applyBorder="1" applyAlignment="1">
      <alignment horizontal="center" vertical="center"/>
    </xf>
    <xf numFmtId="164" fontId="42" fillId="3" borderId="27" xfId="6" applyNumberFormat="1" applyFont="1" applyFill="1" applyBorder="1" applyAlignment="1">
      <alignment horizontal="center" vertical="center"/>
    </xf>
    <xf numFmtId="49" fontId="38" fillId="3" borderId="13" xfId="6" applyNumberFormat="1" applyFont="1" applyFill="1" applyBorder="1" applyAlignment="1">
      <alignment horizontal="center" vertical="center"/>
    </xf>
    <xf numFmtId="164" fontId="5" fillId="3" borderId="9" xfId="6" quotePrefix="1" applyNumberFormat="1" applyFont="1" applyFill="1" applyBorder="1" applyAlignment="1">
      <alignment horizontal="center" vertical="center"/>
    </xf>
    <xf numFmtId="164" fontId="42" fillId="3" borderId="32" xfId="0" applyNumberFormat="1" applyFont="1" applyFill="1" applyBorder="1"/>
    <xf numFmtId="164" fontId="5" fillId="3" borderId="1" xfId="6" applyNumberFormat="1" applyFont="1" applyFill="1" applyBorder="1" applyAlignment="1">
      <alignment horizontal="center" vertical="center"/>
    </xf>
    <xf numFmtId="164" fontId="5" fillId="3" borderId="59" xfId="6" applyNumberFormat="1" applyFont="1" applyFill="1" applyBorder="1" applyAlignment="1">
      <alignment horizontal="center" vertical="center"/>
    </xf>
    <xf numFmtId="164" fontId="49" fillId="3" borderId="0" xfId="0" applyNumberFormat="1" applyFont="1" applyFill="1"/>
    <xf numFmtId="164" fontId="5" fillId="11" borderId="65" xfId="6" applyNumberFormat="1" applyFont="1" applyFill="1" applyBorder="1" applyAlignment="1">
      <alignment horizontal="center" vertical="center"/>
    </xf>
    <xf numFmtId="164" fontId="42" fillId="7" borderId="1" xfId="6" applyNumberFormat="1" applyFont="1" applyFill="1" applyBorder="1" applyAlignment="1">
      <alignment horizontal="center" vertical="center"/>
    </xf>
    <xf numFmtId="0" fontId="25" fillId="3" borderId="13" xfId="4" applyFont="1" applyFill="1" applyBorder="1" applyAlignment="1">
      <alignment horizontal="center" vertical="center" wrapText="1"/>
    </xf>
    <xf numFmtId="0" fontId="37" fillId="3" borderId="13" xfId="4" applyFont="1" applyFill="1" applyBorder="1" applyAlignment="1">
      <alignment horizontal="center" vertical="center" wrapText="1"/>
    </xf>
    <xf numFmtId="164" fontId="42" fillId="4" borderId="1" xfId="6" applyNumberFormat="1" applyFont="1" applyFill="1" applyBorder="1" applyAlignment="1">
      <alignment horizontal="center" vertical="center"/>
    </xf>
    <xf numFmtId="164" fontId="5" fillId="4" borderId="13" xfId="6" applyNumberFormat="1" applyFont="1" applyFill="1" applyBorder="1" applyAlignment="1">
      <alignment horizontal="center" vertical="center"/>
    </xf>
    <xf numFmtId="165" fontId="36" fillId="3" borderId="0" xfId="1" applyNumberFormat="1" applyFont="1" applyFill="1" applyBorder="1"/>
    <xf numFmtId="164" fontId="38" fillId="4" borderId="13" xfId="6" applyNumberFormat="1" applyFont="1" applyFill="1" applyBorder="1" applyAlignment="1">
      <alignment horizontal="center" vertical="center"/>
    </xf>
    <xf numFmtId="164" fontId="38" fillId="4" borderId="30" xfId="6" applyNumberFormat="1" applyFont="1" applyFill="1" applyBorder="1" applyAlignment="1">
      <alignment horizontal="center" vertical="center"/>
    </xf>
    <xf numFmtId="164" fontId="38" fillId="4" borderId="1" xfId="6" applyNumberFormat="1" applyFont="1" applyFill="1" applyBorder="1" applyAlignment="1">
      <alignment horizontal="center" vertical="center"/>
    </xf>
    <xf numFmtId="164" fontId="42" fillId="4" borderId="33" xfId="6" applyNumberFormat="1" applyFont="1" applyFill="1" applyBorder="1" applyAlignment="1">
      <alignment horizontal="center" vertical="center"/>
    </xf>
    <xf numFmtId="49" fontId="38" fillId="4" borderId="9" xfId="6" quotePrefix="1" applyNumberFormat="1" applyFont="1" applyFill="1" applyBorder="1" applyAlignment="1">
      <alignment horizontal="center" vertical="center"/>
    </xf>
    <xf numFmtId="165" fontId="36" fillId="3" borderId="0" xfId="4" applyNumberFormat="1" applyFont="1" applyFill="1"/>
    <xf numFmtId="165" fontId="52" fillId="3" borderId="0" xfId="1" applyNumberFormat="1" applyFont="1" applyFill="1" applyBorder="1"/>
    <xf numFmtId="9" fontId="36" fillId="3" borderId="0" xfId="4" applyNumberFormat="1" applyFont="1" applyFill="1"/>
    <xf numFmtId="0" fontId="52" fillId="3" borderId="0" xfId="4" applyFont="1" applyFill="1"/>
    <xf numFmtId="165" fontId="52" fillId="3" borderId="0" xfId="4" applyNumberFormat="1" applyFont="1" applyFill="1"/>
    <xf numFmtId="0" fontId="0" fillId="3" borderId="7" xfId="0" applyFill="1" applyBorder="1"/>
    <xf numFmtId="0" fontId="1" fillId="3" borderId="1" xfId="0" applyFont="1" applyFill="1" applyBorder="1"/>
    <xf numFmtId="0" fontId="1" fillId="3" borderId="7" xfId="0" applyFont="1" applyFill="1" applyBorder="1"/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65" fontId="10" fillId="3" borderId="0" xfId="1" applyNumberFormat="1" applyFont="1" applyFill="1"/>
    <xf numFmtId="171" fontId="36" fillId="3" borderId="0" xfId="2" applyNumberFormat="1" applyFont="1" applyFill="1" applyAlignment="1">
      <alignment vertical="center" wrapText="1"/>
    </xf>
    <xf numFmtId="0" fontId="40" fillId="3" borderId="0" xfId="4" applyFont="1" applyFill="1"/>
    <xf numFmtId="164" fontId="42" fillId="4" borderId="59" xfId="6" applyNumberFormat="1" applyFont="1" applyFill="1" applyBorder="1" applyAlignment="1">
      <alignment horizontal="center" vertical="center"/>
    </xf>
    <xf numFmtId="164" fontId="38" fillId="4" borderId="59" xfId="6" applyNumberFormat="1" applyFont="1" applyFill="1" applyBorder="1" applyAlignment="1">
      <alignment horizontal="center" vertical="center"/>
    </xf>
    <xf numFmtId="164" fontId="5" fillId="4" borderId="71" xfId="6" quotePrefix="1" applyNumberFormat="1" applyFont="1" applyFill="1" applyBorder="1" applyAlignment="1">
      <alignment horizontal="center" vertical="center"/>
    </xf>
    <xf numFmtId="41" fontId="23" fillId="0" borderId="0" xfId="0" applyNumberFormat="1" applyFont="1"/>
    <xf numFmtId="1" fontId="16" fillId="3" borderId="44" xfId="0" applyNumberFormat="1" applyFont="1" applyFill="1" applyBorder="1" applyAlignment="1">
      <alignment horizontal="right" vertical="top" shrinkToFit="1"/>
    </xf>
    <xf numFmtId="41" fontId="36" fillId="3" borderId="0" xfId="3" applyNumberFormat="1" applyFont="1" applyFill="1" applyBorder="1"/>
    <xf numFmtId="0" fontId="23" fillId="3" borderId="0" xfId="0" applyFont="1" applyFill="1" applyAlignment="1">
      <alignment horizontal="center" vertical="center" wrapText="1"/>
    </xf>
    <xf numFmtId="41" fontId="8" fillId="3" borderId="1" xfId="2" applyFont="1" applyFill="1" applyBorder="1" applyAlignment="1">
      <alignment horizontal="center" vertical="center" wrapText="1"/>
    </xf>
    <xf numFmtId="164" fontId="10" fillId="3" borderId="1" xfId="1" applyNumberFormat="1" applyFont="1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14" fontId="0" fillId="3" borderId="0" xfId="0" applyNumberFormat="1" applyFill="1" applyAlignment="1">
      <alignment horizontal="center"/>
    </xf>
    <xf numFmtId="164" fontId="6" fillId="3" borderId="0" xfId="1" applyNumberFormat="1" applyFont="1" applyFill="1" applyBorder="1" applyAlignment="1">
      <alignment horizontal="center"/>
    </xf>
    <xf numFmtId="164" fontId="7" fillId="3" borderId="0" xfId="1" applyNumberFormat="1" applyFont="1" applyFill="1" applyBorder="1" applyAlignment="1">
      <alignment horizontal="center" vertical="center"/>
    </xf>
    <xf numFmtId="16" fontId="0" fillId="3" borderId="0" xfId="0" applyNumberFormat="1" applyFill="1" applyAlignment="1">
      <alignment horizontal="center"/>
    </xf>
    <xf numFmtId="165" fontId="12" fillId="3" borderId="0" xfId="0" applyNumberFormat="1" applyFont="1" applyFill="1"/>
    <xf numFmtId="0" fontId="0" fillId="3" borderId="17" xfId="0" applyFill="1" applyBorder="1"/>
    <xf numFmtId="0" fontId="0" fillId="3" borderId="18" xfId="0" applyFill="1" applyBorder="1"/>
    <xf numFmtId="0" fontId="12" fillId="3" borderId="18" xfId="0" applyFont="1" applyFill="1" applyBorder="1"/>
    <xf numFmtId="0" fontId="0" fillId="3" borderId="19" xfId="0" applyFill="1" applyBorder="1"/>
    <xf numFmtId="0" fontId="0" fillId="3" borderId="6" xfId="0" applyFill="1" applyBorder="1"/>
    <xf numFmtId="165" fontId="0" fillId="3" borderId="7" xfId="0" applyNumberFormat="1" applyFill="1" applyBorder="1" applyAlignment="1">
      <alignment vertical="center"/>
    </xf>
    <xf numFmtId="0" fontId="0" fillId="3" borderId="0" xfId="0" applyFill="1" applyAlignment="1">
      <alignment vertical="center"/>
    </xf>
    <xf numFmtId="165" fontId="0" fillId="3" borderId="0" xfId="0" applyNumberFormat="1" applyFill="1" applyAlignment="1">
      <alignment vertical="center"/>
    </xf>
    <xf numFmtId="165" fontId="0" fillId="3" borderId="7" xfId="0" applyNumberFormat="1" applyFill="1" applyBorder="1"/>
    <xf numFmtId="165" fontId="0" fillId="3" borderId="7" xfId="1" applyNumberFormat="1" applyFont="1" applyFill="1" applyBorder="1" applyAlignment="1">
      <alignment vertical="center"/>
    </xf>
    <xf numFmtId="0" fontId="0" fillId="3" borderId="10" xfId="0" applyFill="1" applyBorder="1"/>
    <xf numFmtId="0" fontId="0" fillId="3" borderId="11" xfId="0" applyFill="1" applyBorder="1"/>
    <xf numFmtId="0" fontId="13" fillId="3" borderId="11" xfId="0" applyFont="1" applyFill="1" applyBorder="1"/>
    <xf numFmtId="165" fontId="13" fillId="3" borderId="12" xfId="0" applyNumberFormat="1" applyFont="1" applyFill="1" applyBorder="1"/>
    <xf numFmtId="16" fontId="0" fillId="3" borderId="0" xfId="0" applyNumberFormat="1" applyFill="1"/>
    <xf numFmtId="0" fontId="23" fillId="3" borderId="53" xfId="0" applyFont="1" applyFill="1" applyBorder="1" applyAlignment="1">
      <alignment vertical="center"/>
    </xf>
    <xf numFmtId="0" fontId="23" fillId="3" borderId="17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 vertical="center"/>
    </xf>
    <xf numFmtId="0" fontId="23" fillId="3" borderId="48" xfId="0" applyFont="1" applyFill="1" applyBorder="1" applyAlignment="1">
      <alignment horizontal="center" vertical="center"/>
    </xf>
    <xf numFmtId="0" fontId="23" fillId="3" borderId="32" xfId="0" applyFont="1" applyFill="1" applyBorder="1" applyAlignment="1">
      <alignment horizontal="center" vertical="center"/>
    </xf>
    <xf numFmtId="0" fontId="23" fillId="3" borderId="33" xfId="0" applyFont="1" applyFill="1" applyBorder="1" applyAlignment="1">
      <alignment horizontal="center" vertical="center"/>
    </xf>
    <xf numFmtId="0" fontId="23" fillId="3" borderId="48" xfId="0" applyFont="1" applyFill="1" applyBorder="1" applyAlignment="1">
      <alignment horizontal="center" vertical="center" wrapText="1"/>
    </xf>
    <xf numFmtId="0" fontId="23" fillId="3" borderId="35" xfId="0" applyFont="1" applyFill="1" applyBorder="1" applyAlignment="1">
      <alignment horizontal="center" vertical="center" wrapText="1"/>
    </xf>
    <xf numFmtId="0" fontId="6" fillId="3" borderId="10" xfId="0" applyFont="1" applyFill="1" applyBorder="1"/>
    <xf numFmtId="164" fontId="6" fillId="3" borderId="11" xfId="0" applyNumberFormat="1" applyFont="1" applyFill="1" applyBorder="1"/>
    <xf numFmtId="164" fontId="6" fillId="3" borderId="12" xfId="0" applyNumberFormat="1" applyFont="1" applyFill="1" applyBorder="1"/>
    <xf numFmtId="0" fontId="23" fillId="3" borderId="11" xfId="0" applyFont="1" applyFill="1" applyBorder="1"/>
    <xf numFmtId="0" fontId="23" fillId="3" borderId="11" xfId="0" applyFont="1" applyFill="1" applyBorder="1" applyAlignment="1">
      <alignment vertical="center"/>
    </xf>
    <xf numFmtId="14" fontId="0" fillId="3" borderId="0" xfId="0" applyNumberFormat="1" applyFill="1"/>
    <xf numFmtId="0" fontId="0" fillId="3" borderId="6" xfId="0" applyFill="1" applyBorder="1" applyAlignment="1">
      <alignment horizontal="center"/>
    </xf>
    <xf numFmtId="0" fontId="4" fillId="3" borderId="0" xfId="0" applyFont="1" applyFill="1" applyAlignment="1">
      <alignment vertical="center"/>
    </xf>
    <xf numFmtId="0" fontId="0" fillId="3" borderId="7" xfId="0" applyFill="1" applyBorder="1" applyAlignment="1">
      <alignment vertical="center"/>
    </xf>
    <xf numFmtId="0" fontId="23" fillId="3" borderId="6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23" fillId="3" borderId="0" xfId="0" applyFont="1" applyFill="1" applyAlignment="1">
      <alignment vertical="center"/>
    </xf>
    <xf numFmtId="0" fontId="23" fillId="3" borderId="7" xfId="0" applyFont="1" applyFill="1" applyBorder="1" applyAlignment="1">
      <alignment vertical="center"/>
    </xf>
    <xf numFmtId="164" fontId="23" fillId="3" borderId="0" xfId="0" applyNumberFormat="1" applyFont="1" applyFill="1" applyAlignment="1">
      <alignment vertical="center"/>
    </xf>
    <xf numFmtId="165" fontId="23" fillId="3" borderId="0" xfId="0" applyNumberFormat="1" applyFont="1" applyFill="1" applyAlignment="1">
      <alignment vertical="center"/>
    </xf>
    <xf numFmtId="0" fontId="23" fillId="3" borderId="6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/>
    </xf>
    <xf numFmtId="165" fontId="23" fillId="3" borderId="0" xfId="0" applyNumberFormat="1" applyFont="1" applyFill="1" applyAlignment="1">
      <alignment horizontal="center" vertical="center"/>
    </xf>
    <xf numFmtId="0" fontId="6" fillId="3" borderId="6" xfId="0" applyFont="1" applyFill="1" applyBorder="1"/>
    <xf numFmtId="0" fontId="11" fillId="3" borderId="0" xfId="0" applyFont="1" applyFill="1" applyAlignment="1">
      <alignment horizontal="center"/>
    </xf>
    <xf numFmtId="0" fontId="6" fillId="3" borderId="7" xfId="0" applyFont="1" applyFill="1" applyBorder="1"/>
    <xf numFmtId="165" fontId="6" fillId="3" borderId="0" xfId="0" applyNumberFormat="1" applyFont="1" applyFill="1"/>
    <xf numFmtId="0" fontId="23" fillId="3" borderId="6" xfId="0" applyFont="1" applyFill="1" applyBorder="1"/>
    <xf numFmtId="0" fontId="23" fillId="3" borderId="7" xfId="0" applyFont="1" applyFill="1" applyBorder="1"/>
    <xf numFmtId="164" fontId="23" fillId="3" borderId="0" xfId="0" applyNumberFormat="1" applyFont="1" applyFill="1"/>
    <xf numFmtId="0" fontId="23" fillId="3" borderId="0" xfId="0" applyFont="1" applyFill="1" applyAlignment="1">
      <alignment horizontal="center"/>
    </xf>
    <xf numFmtId="0" fontId="23" fillId="3" borderId="10" xfId="0" applyFont="1" applyFill="1" applyBorder="1"/>
    <xf numFmtId="0" fontId="23" fillId="3" borderId="12" xfId="0" applyFont="1" applyFill="1" applyBorder="1"/>
    <xf numFmtId="41" fontId="0" fillId="3" borderId="0" xfId="0" applyNumberFormat="1" applyFill="1"/>
    <xf numFmtId="166" fontId="11" fillId="12" borderId="0" xfId="0" applyNumberFormat="1" applyFont="1" applyFill="1" applyAlignment="1">
      <alignment horizontal="right"/>
    </xf>
    <xf numFmtId="166" fontId="11" fillId="12" borderId="0" xfId="0" applyNumberFormat="1" applyFont="1" applyFill="1"/>
    <xf numFmtId="41" fontId="11" fillId="12" borderId="0" xfId="2" applyFont="1" applyFill="1"/>
    <xf numFmtId="41" fontId="8" fillId="3" borderId="13" xfId="2" applyFont="1" applyFill="1" applyBorder="1" applyAlignment="1">
      <alignment horizontal="center" vertical="center" wrapText="1"/>
    </xf>
    <xf numFmtId="171" fontId="8" fillId="3" borderId="0" xfId="2" applyNumberFormat="1" applyFont="1" applyFill="1" applyBorder="1" applyAlignment="1">
      <alignment horizontal="center" vertical="center" wrapText="1"/>
    </xf>
    <xf numFmtId="41" fontId="8" fillId="3" borderId="33" xfId="2" applyFont="1" applyFill="1" applyBorder="1" applyAlignment="1">
      <alignment horizontal="center" vertical="center" wrapText="1"/>
    </xf>
    <xf numFmtId="0" fontId="39" fillId="3" borderId="0" xfId="4" applyFont="1" applyFill="1"/>
    <xf numFmtId="164" fontId="42" fillId="13" borderId="68" xfId="6" applyNumberFormat="1" applyFont="1" applyFill="1" applyBorder="1" applyAlignment="1">
      <alignment horizontal="center" vertical="center"/>
    </xf>
    <xf numFmtId="164" fontId="38" fillId="13" borderId="68" xfId="6" applyNumberFormat="1" applyFont="1" applyFill="1" applyBorder="1" applyAlignment="1">
      <alignment horizontal="center" vertical="center"/>
    </xf>
    <xf numFmtId="41" fontId="16" fillId="4" borderId="0" xfId="2" applyFont="1" applyFill="1"/>
    <xf numFmtId="1" fontId="27" fillId="4" borderId="44" xfId="0" applyNumberFormat="1" applyFont="1" applyFill="1" applyBorder="1" applyAlignment="1">
      <alignment horizontal="right" vertical="top" shrinkToFit="1"/>
    </xf>
    <xf numFmtId="41" fontId="23" fillId="3" borderId="0" xfId="0" applyNumberFormat="1" applyFont="1" applyFill="1"/>
    <xf numFmtId="1" fontId="16" fillId="4" borderId="44" xfId="0" applyNumberFormat="1" applyFont="1" applyFill="1" applyBorder="1" applyAlignment="1">
      <alignment horizontal="right" vertical="top" shrinkToFi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10" fillId="3" borderId="36" xfId="0" applyFont="1" applyFill="1" applyBorder="1"/>
    <xf numFmtId="41" fontId="16" fillId="3" borderId="0" xfId="2" applyFont="1" applyFill="1" applyBorder="1"/>
    <xf numFmtId="164" fontId="6" fillId="4" borderId="11" xfId="0" applyNumberFormat="1" applyFont="1" applyFill="1" applyBorder="1" applyAlignment="1">
      <alignment vertical="center"/>
    </xf>
    <xf numFmtId="168" fontId="10" fillId="4" borderId="36" xfId="0" applyNumberFormat="1" applyFont="1" applyFill="1" applyBorder="1"/>
    <xf numFmtId="41" fontId="10" fillId="4" borderId="36" xfId="2" applyFont="1" applyFill="1" applyBorder="1"/>
    <xf numFmtId="164" fontId="6" fillId="4" borderId="1" xfId="1" applyNumberFormat="1" applyFont="1" applyFill="1" applyBorder="1" applyAlignment="1">
      <alignment horizontal="center"/>
    </xf>
    <xf numFmtId="164" fontId="7" fillId="4" borderId="1" xfId="1" applyNumberFormat="1" applyFont="1" applyFill="1" applyBorder="1" applyAlignment="1">
      <alignment horizontal="center" vertical="center"/>
    </xf>
    <xf numFmtId="0" fontId="10" fillId="4" borderId="36" xfId="0" applyFont="1" applyFill="1" applyBorder="1"/>
    <xf numFmtId="49" fontId="30" fillId="4" borderId="0" xfId="0" applyNumberFormat="1" applyFont="1" applyFill="1" applyAlignment="1">
      <alignment horizontal="center"/>
    </xf>
    <xf numFmtId="0" fontId="23" fillId="4" borderId="0" xfId="0" applyFont="1" applyFill="1"/>
    <xf numFmtId="0" fontId="23" fillId="3" borderId="61" xfId="0" applyFont="1" applyFill="1" applyBorder="1" applyAlignment="1">
      <alignment horizontal="center" vertical="center"/>
    </xf>
    <xf numFmtId="0" fontId="23" fillId="3" borderId="29" xfId="0" applyFont="1" applyFill="1" applyBorder="1" applyAlignment="1">
      <alignment horizontal="center" vertical="center"/>
    </xf>
    <xf numFmtId="0" fontId="23" fillId="3" borderId="20" xfId="0" applyFont="1" applyFill="1" applyBorder="1" applyAlignment="1">
      <alignment horizontal="center" vertical="center"/>
    </xf>
    <xf numFmtId="0" fontId="23" fillId="3" borderId="79" xfId="0" applyFont="1" applyFill="1" applyBorder="1" applyAlignment="1">
      <alignment horizontal="center" vertical="center" wrapText="1"/>
    </xf>
    <xf numFmtId="0" fontId="23" fillId="3" borderId="29" xfId="0" applyFont="1" applyFill="1" applyBorder="1" applyAlignment="1">
      <alignment horizontal="center" vertical="center" wrapText="1"/>
    </xf>
    <xf numFmtId="0" fontId="23" fillId="3" borderId="64" xfId="0" applyFont="1" applyFill="1" applyBorder="1" applyAlignment="1">
      <alignment horizontal="center" vertical="center" wrapText="1"/>
    </xf>
    <xf numFmtId="165" fontId="23" fillId="3" borderId="11" xfId="1" applyNumberFormat="1" applyFont="1" applyFill="1" applyBorder="1" applyAlignment="1">
      <alignment vertical="center"/>
    </xf>
    <xf numFmtId="0" fontId="6" fillId="8" borderId="31" xfId="0" applyFont="1" applyFill="1" applyBorder="1" applyAlignment="1">
      <alignment horizontal="center" vertical="center" wrapText="1"/>
    </xf>
    <xf numFmtId="0" fontId="6" fillId="8" borderId="32" xfId="0" applyFont="1" applyFill="1" applyBorder="1" applyAlignment="1">
      <alignment horizontal="center" vertical="center" wrapText="1"/>
    </xf>
    <xf numFmtId="0" fontId="6" fillId="8" borderId="33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/>
    </xf>
    <xf numFmtId="0" fontId="6" fillId="4" borderId="32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 wrapText="1"/>
    </xf>
    <xf numFmtId="164" fontId="0" fillId="4" borderId="0" xfId="0" applyNumberFormat="1" applyFill="1"/>
    <xf numFmtId="164" fontId="10" fillId="4" borderId="1" xfId="1" applyNumberFormat="1" applyFont="1" applyFill="1" applyBorder="1" applyAlignment="1">
      <alignment horizontal="center"/>
    </xf>
    <xf numFmtId="0" fontId="16" fillId="8" borderId="0" xfId="0" applyFont="1" applyFill="1"/>
    <xf numFmtId="168" fontId="10" fillId="8" borderId="36" xfId="0" applyNumberFormat="1" applyFont="1" applyFill="1" applyBorder="1"/>
    <xf numFmtId="169" fontId="10" fillId="8" borderId="36" xfId="2" applyNumberFormat="1" applyFont="1" applyFill="1" applyBorder="1"/>
    <xf numFmtId="41" fontId="10" fillId="8" borderId="36" xfId="2" applyFont="1" applyFill="1" applyBorder="1"/>
    <xf numFmtId="168" fontId="16" fillId="8" borderId="0" xfId="0" applyNumberFormat="1" applyFont="1" applyFill="1"/>
    <xf numFmtId="41" fontId="16" fillId="8" borderId="0" xfId="2" applyFont="1" applyFill="1"/>
    <xf numFmtId="0" fontId="53" fillId="4" borderId="0" xfId="5" applyFont="1" applyFill="1" applyAlignment="1">
      <alignment horizontal="right" wrapText="1"/>
    </xf>
    <xf numFmtId="0" fontId="25" fillId="4" borderId="1" xfId="5" applyFont="1" applyFill="1" applyBorder="1" applyAlignment="1">
      <alignment horizontal="center" wrapText="1"/>
    </xf>
    <xf numFmtId="0" fontId="0" fillId="4" borderId="0" xfId="0" applyFill="1"/>
    <xf numFmtId="0" fontId="0" fillId="4" borderId="6" xfId="0" applyFill="1" applyBorder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16" fontId="0" fillId="4" borderId="1" xfId="0" applyNumberForma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1" fillId="8" borderId="24" xfId="0" applyFont="1" applyFill="1" applyBorder="1" applyAlignment="1">
      <alignment horizontal="center" vertical="center"/>
    </xf>
    <xf numFmtId="0" fontId="1" fillId="8" borderId="25" xfId="0" applyFont="1" applyFill="1" applyBorder="1" applyAlignment="1">
      <alignment horizontal="center" vertical="center"/>
    </xf>
    <xf numFmtId="0" fontId="1" fillId="8" borderId="27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4" fontId="1" fillId="3" borderId="13" xfId="0" applyNumberFormat="1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26" fillId="3" borderId="20" xfId="0" applyFont="1" applyFill="1" applyBorder="1" applyAlignment="1">
      <alignment horizontal="center" vertical="center" wrapText="1"/>
    </xf>
    <xf numFmtId="0" fontId="26" fillId="3" borderId="21" xfId="0" applyFont="1" applyFill="1" applyBorder="1" applyAlignment="1">
      <alignment horizontal="center" vertical="center" wrapText="1"/>
    </xf>
    <xf numFmtId="0" fontId="26" fillId="3" borderId="22" xfId="0" applyFont="1" applyFill="1" applyBorder="1" applyAlignment="1">
      <alignment horizontal="center" vertical="center" wrapText="1"/>
    </xf>
    <xf numFmtId="0" fontId="26" fillId="3" borderId="2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25" fillId="3" borderId="13" xfId="0" applyFont="1" applyFill="1" applyBorder="1" applyAlignment="1">
      <alignment horizontal="left"/>
    </xf>
    <xf numFmtId="0" fontId="25" fillId="3" borderId="3" xfId="0" applyFont="1" applyFill="1" applyBorder="1" applyAlignment="1">
      <alignment horizontal="left"/>
    </xf>
    <xf numFmtId="0" fontId="26" fillId="3" borderId="14" xfId="0" applyFont="1" applyFill="1" applyBorder="1" applyAlignment="1">
      <alignment horizontal="center"/>
    </xf>
    <xf numFmtId="0" fontId="26" fillId="3" borderId="15" xfId="0" applyFont="1" applyFill="1" applyBorder="1" applyAlignment="1">
      <alignment horizontal="center"/>
    </xf>
    <xf numFmtId="0" fontId="26" fillId="3" borderId="16" xfId="0" applyFont="1" applyFill="1" applyBorder="1" applyAlignment="1">
      <alignment horizontal="center"/>
    </xf>
    <xf numFmtId="0" fontId="25" fillId="3" borderId="13" xfId="0" applyFont="1" applyFill="1" applyBorder="1" applyAlignment="1">
      <alignment horizontal="center"/>
    </xf>
    <xf numFmtId="0" fontId="25" fillId="3" borderId="2" xfId="0" applyFont="1" applyFill="1" applyBorder="1" applyAlignment="1">
      <alignment horizontal="center"/>
    </xf>
    <xf numFmtId="0" fontId="25" fillId="3" borderId="3" xfId="0" applyFont="1" applyFill="1" applyBorder="1" applyAlignment="1">
      <alignment horizontal="center"/>
    </xf>
    <xf numFmtId="0" fontId="26" fillId="3" borderId="25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3" borderId="24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4" fillId="9" borderId="0" xfId="0" applyFont="1" applyFill="1" applyAlignment="1">
      <alignment horizontal="center"/>
    </xf>
    <xf numFmtId="0" fontId="23" fillId="3" borderId="0" xfId="0" applyFont="1" applyFill="1" applyAlignment="1">
      <alignment horizontal="center" vertical="center"/>
    </xf>
    <xf numFmtId="0" fontId="11" fillId="12" borderId="0" xfId="0" applyFont="1" applyFill="1" applyAlignment="1">
      <alignment horizontal="center" vertical="center" wrapText="1"/>
    </xf>
    <xf numFmtId="0" fontId="14" fillId="12" borderId="0" xfId="0" applyFont="1" applyFill="1" applyAlignment="1">
      <alignment horizontal="center" vertical="center" wrapText="1"/>
    </xf>
    <xf numFmtId="166" fontId="11" fillId="12" borderId="0" xfId="0" applyNumberFormat="1" applyFont="1" applyFill="1" applyAlignment="1">
      <alignment wrapText="1"/>
    </xf>
    <xf numFmtId="0" fontId="14" fillId="12" borderId="0" xfId="0" applyFont="1" applyFill="1" applyAlignment="1">
      <alignment wrapText="1"/>
    </xf>
    <xf numFmtId="0" fontId="23" fillId="3" borderId="37" xfId="0" applyFont="1" applyFill="1" applyBorder="1" applyAlignment="1">
      <alignment horizontal="center" vertical="center"/>
    </xf>
    <xf numFmtId="0" fontId="23" fillId="3" borderId="45" xfId="0" applyFont="1" applyFill="1" applyBorder="1" applyAlignment="1">
      <alignment horizontal="left" vertical="top" wrapText="1"/>
    </xf>
    <xf numFmtId="0" fontId="23" fillId="3" borderId="46" xfId="0" applyFont="1" applyFill="1" applyBorder="1" applyAlignment="1">
      <alignment horizontal="left" vertical="top" wrapText="1"/>
    </xf>
    <xf numFmtId="0" fontId="23" fillId="3" borderId="47" xfId="0" applyFont="1" applyFill="1" applyBorder="1" applyAlignment="1">
      <alignment horizontal="left" vertical="top" wrapText="1"/>
    </xf>
    <xf numFmtId="0" fontId="16" fillId="3" borderId="41" xfId="0" applyFont="1" applyFill="1" applyBorder="1" applyAlignment="1">
      <alignment horizontal="left" vertical="top" wrapText="1"/>
    </xf>
    <xf numFmtId="0" fontId="16" fillId="3" borderId="42" xfId="0" applyFont="1" applyFill="1" applyBorder="1" applyAlignment="1">
      <alignment horizontal="left" vertical="top" wrapText="1"/>
    </xf>
    <xf numFmtId="0" fontId="16" fillId="3" borderId="43" xfId="0" applyFont="1" applyFill="1" applyBorder="1" applyAlignment="1">
      <alignment horizontal="left" vertical="top" wrapText="1"/>
    </xf>
    <xf numFmtId="165" fontId="28" fillId="3" borderId="41" xfId="1" applyNumberFormat="1" applyFont="1" applyFill="1" applyBorder="1" applyAlignment="1">
      <alignment horizontal="left" wrapText="1"/>
    </xf>
    <xf numFmtId="165" fontId="28" fillId="3" borderId="42" xfId="1" applyNumberFormat="1" applyFont="1" applyFill="1" applyBorder="1" applyAlignment="1">
      <alignment horizontal="left" wrapText="1"/>
    </xf>
    <xf numFmtId="165" fontId="28" fillId="3" borderId="43" xfId="1" applyNumberFormat="1" applyFont="1" applyFill="1" applyBorder="1" applyAlignment="1">
      <alignment horizontal="left" wrapText="1"/>
    </xf>
    <xf numFmtId="0" fontId="10" fillId="3" borderId="41" xfId="0" applyFont="1" applyFill="1" applyBorder="1" applyAlignment="1">
      <alignment horizontal="left" vertical="top" wrapText="1"/>
    </xf>
    <xf numFmtId="0" fontId="10" fillId="3" borderId="42" xfId="0" applyFont="1" applyFill="1" applyBorder="1" applyAlignment="1">
      <alignment horizontal="left" vertical="top" wrapText="1"/>
    </xf>
    <xf numFmtId="0" fontId="10" fillId="3" borderId="43" xfId="0" applyFont="1" applyFill="1" applyBorder="1" applyAlignment="1">
      <alignment horizontal="left" vertical="top" wrapText="1"/>
    </xf>
    <xf numFmtId="165" fontId="10" fillId="3" borderId="41" xfId="1" applyNumberFormat="1" applyFont="1" applyFill="1" applyBorder="1" applyAlignment="1">
      <alignment horizontal="left" wrapText="1"/>
    </xf>
    <xf numFmtId="165" fontId="10" fillId="3" borderId="42" xfId="1" applyNumberFormat="1" applyFont="1" applyFill="1" applyBorder="1" applyAlignment="1">
      <alignment horizontal="left" wrapText="1"/>
    </xf>
    <xf numFmtId="165" fontId="10" fillId="3" borderId="43" xfId="1" applyNumberFormat="1" applyFont="1" applyFill="1" applyBorder="1" applyAlignment="1">
      <alignment horizontal="left" wrapText="1"/>
    </xf>
    <xf numFmtId="0" fontId="10" fillId="4" borderId="41" xfId="0" applyFont="1" applyFill="1" applyBorder="1" applyAlignment="1">
      <alignment horizontal="left" vertical="top" wrapText="1"/>
    </xf>
    <xf numFmtId="0" fontId="10" fillId="4" borderId="42" xfId="0" applyFont="1" applyFill="1" applyBorder="1" applyAlignment="1">
      <alignment horizontal="left" vertical="top" wrapText="1"/>
    </xf>
    <xf numFmtId="0" fontId="10" fillId="4" borderId="43" xfId="0" applyFont="1" applyFill="1" applyBorder="1" applyAlignment="1">
      <alignment horizontal="left" vertical="top" wrapText="1"/>
    </xf>
    <xf numFmtId="165" fontId="10" fillId="4" borderId="41" xfId="1" applyNumberFormat="1" applyFont="1" applyFill="1" applyBorder="1" applyAlignment="1">
      <alignment horizontal="left" wrapText="1"/>
    </xf>
    <xf numFmtId="165" fontId="10" fillId="4" borderId="42" xfId="1" applyNumberFormat="1" applyFont="1" applyFill="1" applyBorder="1" applyAlignment="1">
      <alignment horizontal="left" wrapText="1"/>
    </xf>
    <xf numFmtId="165" fontId="10" fillId="4" borderId="43" xfId="1" applyNumberFormat="1" applyFont="1" applyFill="1" applyBorder="1" applyAlignment="1">
      <alignment horizontal="left" wrapText="1"/>
    </xf>
    <xf numFmtId="0" fontId="16" fillId="4" borderId="41" xfId="0" applyFont="1" applyFill="1" applyBorder="1" applyAlignment="1">
      <alignment horizontal="left" vertical="top" wrapText="1"/>
    </xf>
    <xf numFmtId="0" fontId="16" fillId="4" borderId="42" xfId="0" applyFont="1" applyFill="1" applyBorder="1" applyAlignment="1">
      <alignment horizontal="left" vertical="top" wrapText="1"/>
    </xf>
    <xf numFmtId="0" fontId="16" fillId="4" borderId="43" xfId="0" applyFont="1" applyFill="1" applyBorder="1" applyAlignment="1">
      <alignment horizontal="left" vertical="top" wrapText="1"/>
    </xf>
    <xf numFmtId="165" fontId="28" fillId="4" borderId="41" xfId="1" applyNumberFormat="1" applyFont="1" applyFill="1" applyBorder="1" applyAlignment="1">
      <alignment horizontal="left" wrapText="1"/>
    </xf>
    <xf numFmtId="165" fontId="28" fillId="4" borderId="42" xfId="1" applyNumberFormat="1" applyFont="1" applyFill="1" applyBorder="1" applyAlignment="1">
      <alignment horizontal="left" wrapText="1"/>
    </xf>
    <xf numFmtId="165" fontId="28" fillId="4" borderId="43" xfId="1" applyNumberFormat="1" applyFont="1" applyFill="1" applyBorder="1" applyAlignment="1">
      <alignment horizontal="left" wrapText="1"/>
    </xf>
    <xf numFmtId="165" fontId="29" fillId="4" borderId="41" xfId="1" applyNumberFormat="1" applyFont="1" applyFill="1" applyBorder="1" applyAlignment="1">
      <alignment horizontal="left" wrapText="1"/>
    </xf>
    <xf numFmtId="165" fontId="29" fillId="4" borderId="42" xfId="1" applyNumberFormat="1" applyFont="1" applyFill="1" applyBorder="1" applyAlignment="1">
      <alignment horizontal="left" wrapText="1"/>
    </xf>
    <xf numFmtId="165" fontId="29" fillId="4" borderId="43" xfId="1" applyNumberFormat="1" applyFont="1" applyFill="1" applyBorder="1" applyAlignment="1">
      <alignment horizontal="left" wrapText="1"/>
    </xf>
    <xf numFmtId="0" fontId="50" fillId="12" borderId="38" xfId="0" applyFont="1" applyFill="1" applyBorder="1" applyAlignment="1">
      <alignment horizontal="center" vertical="top" wrapText="1"/>
    </xf>
    <xf numFmtId="0" fontId="50" fillId="12" borderId="39" xfId="0" applyFont="1" applyFill="1" applyBorder="1" applyAlignment="1">
      <alignment horizontal="center" vertical="top" wrapText="1"/>
    </xf>
    <xf numFmtId="0" fontId="50" fillId="12" borderId="40" xfId="0" applyFont="1" applyFill="1" applyBorder="1" applyAlignment="1">
      <alignment horizontal="center" vertical="top" wrapText="1"/>
    </xf>
    <xf numFmtId="0" fontId="23" fillId="5" borderId="41" xfId="0" applyFont="1" applyFill="1" applyBorder="1" applyAlignment="1">
      <alignment horizontal="left" wrapText="1"/>
    </xf>
    <xf numFmtId="0" fontId="23" fillId="5" borderId="42" xfId="0" applyFont="1" applyFill="1" applyBorder="1" applyAlignment="1">
      <alignment horizontal="left" wrapText="1"/>
    </xf>
    <xf numFmtId="0" fontId="23" fillId="5" borderId="43" xfId="0" applyFont="1" applyFill="1" applyBorder="1" applyAlignment="1">
      <alignment horizontal="left" wrapText="1"/>
    </xf>
    <xf numFmtId="0" fontId="10" fillId="5" borderId="41" xfId="0" applyFont="1" applyFill="1" applyBorder="1" applyAlignment="1">
      <alignment horizontal="left" vertical="top" wrapText="1" indent="2"/>
    </xf>
    <xf numFmtId="0" fontId="10" fillId="5" borderId="42" xfId="0" applyFont="1" applyFill="1" applyBorder="1" applyAlignment="1">
      <alignment horizontal="left" vertical="top" wrapText="1" indent="2"/>
    </xf>
    <xf numFmtId="0" fontId="10" fillId="5" borderId="43" xfId="0" applyFont="1" applyFill="1" applyBorder="1" applyAlignment="1">
      <alignment horizontal="left" vertical="top" wrapText="1" indent="2"/>
    </xf>
    <xf numFmtId="0" fontId="11" fillId="12" borderId="36" xfId="0" applyFont="1" applyFill="1" applyBorder="1" applyAlignment="1">
      <alignment horizontal="center" vertical="center" wrapText="1"/>
    </xf>
    <xf numFmtId="0" fontId="14" fillId="12" borderId="36" xfId="0" applyFont="1" applyFill="1" applyBorder="1" applyAlignment="1">
      <alignment horizontal="center" vertical="center" wrapText="1"/>
    </xf>
    <xf numFmtId="166" fontId="6" fillId="3" borderId="0" xfId="0" applyNumberFormat="1" applyFont="1" applyFill="1" applyAlignment="1">
      <alignment horizontal="center" vertical="center" wrapText="1"/>
    </xf>
    <xf numFmtId="0" fontId="23" fillId="3" borderId="0" xfId="0" applyFont="1" applyFill="1" applyAlignment="1">
      <alignment horizontal="center" vertical="center" wrapText="1"/>
    </xf>
    <xf numFmtId="0" fontId="3" fillId="12" borderId="38" xfId="0" applyFont="1" applyFill="1" applyBorder="1" applyAlignment="1">
      <alignment horizontal="center" vertical="top" wrapText="1"/>
    </xf>
    <xf numFmtId="0" fontId="3" fillId="12" borderId="39" xfId="0" applyFont="1" applyFill="1" applyBorder="1" applyAlignment="1">
      <alignment horizontal="center" vertical="top" wrapText="1"/>
    </xf>
    <xf numFmtId="0" fontId="3" fillId="12" borderId="40" xfId="0" applyFont="1" applyFill="1" applyBorder="1" applyAlignment="1">
      <alignment horizontal="center" vertical="top" wrapText="1"/>
    </xf>
    <xf numFmtId="0" fontId="16" fillId="0" borderId="41" xfId="0" applyFont="1" applyBorder="1" applyAlignment="1">
      <alignment horizontal="left" vertical="top" wrapText="1"/>
    </xf>
    <xf numFmtId="0" fontId="16" fillId="0" borderId="42" xfId="0" applyFont="1" applyBorder="1" applyAlignment="1">
      <alignment horizontal="left" vertical="top" wrapText="1"/>
    </xf>
    <xf numFmtId="0" fontId="16" fillId="0" borderId="43" xfId="0" applyFont="1" applyBorder="1" applyAlignment="1">
      <alignment horizontal="left" vertical="top" wrapText="1"/>
    </xf>
    <xf numFmtId="165" fontId="28" fillId="0" borderId="41" xfId="1" applyNumberFormat="1" applyFont="1" applyBorder="1" applyAlignment="1">
      <alignment horizontal="left" wrapText="1"/>
    </xf>
    <xf numFmtId="165" fontId="28" fillId="0" borderId="42" xfId="1" applyNumberFormat="1" applyFont="1" applyBorder="1" applyAlignment="1">
      <alignment horizontal="left" wrapText="1"/>
    </xf>
    <xf numFmtId="165" fontId="28" fillId="0" borderId="43" xfId="1" applyNumberFormat="1" applyFont="1" applyBorder="1" applyAlignment="1">
      <alignment horizontal="left" wrapText="1"/>
    </xf>
    <xf numFmtId="41" fontId="8" fillId="4" borderId="1" xfId="2" applyFont="1" applyFill="1" applyBorder="1" applyAlignment="1">
      <alignment horizontal="center" vertical="center" wrapText="1"/>
    </xf>
    <xf numFmtId="41" fontId="34" fillId="3" borderId="0" xfId="2" applyFont="1" applyFill="1" applyBorder="1" applyAlignment="1">
      <alignment horizontal="center" vertical="center" wrapText="1"/>
    </xf>
    <xf numFmtId="171" fontId="36" fillId="3" borderId="0" xfId="2" applyNumberFormat="1" applyFont="1" applyFill="1" applyAlignment="1">
      <alignment horizontal="center" vertical="center" wrapText="1"/>
    </xf>
    <xf numFmtId="41" fontId="8" fillId="3" borderId="13" xfId="2" applyFont="1" applyFill="1" applyBorder="1" applyAlignment="1">
      <alignment horizontal="center" vertical="center" wrapText="1"/>
    </xf>
    <xf numFmtId="41" fontId="8" fillId="3" borderId="2" xfId="2" applyFont="1" applyFill="1" applyBorder="1" applyAlignment="1">
      <alignment horizontal="center" vertical="center" wrapText="1"/>
    </xf>
    <xf numFmtId="41" fontId="8" fillId="3" borderId="3" xfId="2" applyFont="1" applyFill="1" applyBorder="1" applyAlignment="1">
      <alignment horizontal="center" vertical="center" wrapText="1"/>
    </xf>
    <xf numFmtId="0" fontId="8" fillId="4" borderId="1" xfId="2" applyNumberFormat="1" applyFont="1" applyFill="1" applyBorder="1" applyAlignment="1">
      <alignment horizontal="center" vertical="center" wrapText="1"/>
    </xf>
    <xf numFmtId="0" fontId="25" fillId="3" borderId="13" xfId="4" applyFont="1" applyFill="1" applyBorder="1" applyAlignment="1">
      <alignment horizontal="center" vertical="center" wrapText="1"/>
    </xf>
    <xf numFmtId="0" fontId="25" fillId="3" borderId="2" xfId="4" applyFont="1" applyFill="1" applyBorder="1" applyAlignment="1">
      <alignment horizontal="center" vertical="center" wrapText="1"/>
    </xf>
    <xf numFmtId="0" fontId="25" fillId="3" borderId="3" xfId="4" applyFont="1" applyFill="1" applyBorder="1" applyAlignment="1">
      <alignment horizontal="center" vertical="center" wrapText="1"/>
    </xf>
    <xf numFmtId="0" fontId="8" fillId="4" borderId="1" xfId="4" applyFont="1" applyFill="1" applyBorder="1" applyAlignment="1">
      <alignment horizontal="center" vertical="center" wrapText="1"/>
    </xf>
    <xf numFmtId="0" fontId="37" fillId="3" borderId="13" xfId="4" applyFont="1" applyFill="1" applyBorder="1" applyAlignment="1">
      <alignment horizontal="center" vertical="center" wrapText="1"/>
    </xf>
    <xf numFmtId="0" fontId="37" fillId="3" borderId="2" xfId="4" applyFont="1" applyFill="1" applyBorder="1" applyAlignment="1">
      <alignment horizontal="center" vertical="center" wrapText="1"/>
    </xf>
    <xf numFmtId="0" fontId="37" fillId="3" borderId="3" xfId="4" applyFont="1" applyFill="1" applyBorder="1" applyAlignment="1">
      <alignment horizontal="center" vertical="center" wrapText="1"/>
    </xf>
    <xf numFmtId="0" fontId="36" fillId="3" borderId="1" xfId="4" applyFont="1" applyFill="1" applyBorder="1" applyAlignment="1">
      <alignment horizontal="center" vertical="center" wrapText="1"/>
    </xf>
    <xf numFmtId="0" fontId="36" fillId="3" borderId="32" xfId="4" applyFont="1" applyFill="1" applyBorder="1" applyAlignment="1">
      <alignment horizontal="center" vertical="center" wrapText="1"/>
    </xf>
    <xf numFmtId="0" fontId="36" fillId="3" borderId="51" xfId="4" applyFont="1" applyFill="1" applyBorder="1" applyAlignment="1">
      <alignment horizontal="center" vertical="center" wrapText="1"/>
    </xf>
    <xf numFmtId="0" fontId="36" fillId="3" borderId="30" xfId="4" applyFont="1" applyFill="1" applyBorder="1" applyAlignment="1">
      <alignment horizontal="center" vertical="center" wrapText="1"/>
    </xf>
    <xf numFmtId="0" fontId="36" fillId="3" borderId="13" xfId="4" applyFont="1" applyFill="1" applyBorder="1" applyAlignment="1">
      <alignment horizontal="center" vertical="center" wrapText="1"/>
    </xf>
    <xf numFmtId="0" fontId="36" fillId="3" borderId="2" xfId="4" applyFont="1" applyFill="1" applyBorder="1" applyAlignment="1">
      <alignment horizontal="center" vertical="center" wrapText="1"/>
    </xf>
    <xf numFmtId="0" fontId="36" fillId="3" borderId="3" xfId="4" applyFont="1" applyFill="1" applyBorder="1" applyAlignment="1">
      <alignment horizontal="center" vertical="center" wrapText="1"/>
    </xf>
    <xf numFmtId="0" fontId="36" fillId="3" borderId="33" xfId="4" applyFont="1" applyFill="1" applyBorder="1" applyAlignment="1">
      <alignment horizontal="center" vertical="center" wrapText="1"/>
    </xf>
    <xf numFmtId="0" fontId="36" fillId="3" borderId="37" xfId="4" applyFont="1" applyFill="1" applyBorder="1" applyAlignment="1">
      <alignment horizontal="center" vertical="center" wrapText="1"/>
    </xf>
    <xf numFmtId="0" fontId="36" fillId="3" borderId="48" xfId="4" applyFont="1" applyFill="1" applyBorder="1" applyAlignment="1">
      <alignment horizontal="center" vertical="center" wrapText="1"/>
    </xf>
    <xf numFmtId="0" fontId="36" fillId="3" borderId="49" xfId="4" applyFont="1" applyFill="1" applyBorder="1" applyAlignment="1">
      <alignment horizontal="center" vertical="center" wrapText="1"/>
    </xf>
    <xf numFmtId="0" fontId="36" fillId="3" borderId="0" xfId="4" applyFont="1" applyFill="1" applyAlignment="1">
      <alignment horizontal="center" vertical="center" wrapText="1"/>
    </xf>
    <xf numFmtId="0" fontId="36" fillId="3" borderId="50" xfId="4" applyFont="1" applyFill="1" applyBorder="1" applyAlignment="1">
      <alignment horizontal="center" vertical="center" wrapText="1"/>
    </xf>
    <xf numFmtId="0" fontId="36" fillId="3" borderId="22" xfId="4" applyFont="1" applyFill="1" applyBorder="1" applyAlignment="1">
      <alignment horizontal="center" vertical="center" wrapText="1"/>
    </xf>
    <xf numFmtId="0" fontId="36" fillId="3" borderId="52" xfId="4" applyFont="1" applyFill="1" applyBorder="1" applyAlignment="1">
      <alignment horizontal="center" vertical="center" wrapText="1"/>
    </xf>
    <xf numFmtId="0" fontId="36" fillId="3" borderId="23" xfId="4" applyFont="1" applyFill="1" applyBorder="1" applyAlignment="1">
      <alignment horizontal="center" vertical="center" wrapText="1"/>
    </xf>
    <xf numFmtId="0" fontId="39" fillId="4" borderId="33" xfId="4" applyFont="1" applyFill="1" applyBorder="1" applyAlignment="1">
      <alignment horizontal="center" vertical="center" wrapText="1"/>
    </xf>
    <xf numFmtId="0" fontId="39" fillId="4" borderId="48" xfId="4" applyFont="1" applyFill="1" applyBorder="1" applyAlignment="1">
      <alignment horizontal="center" vertical="center" wrapText="1"/>
    </xf>
    <xf numFmtId="0" fontId="39" fillId="4" borderId="49" xfId="4" applyFont="1" applyFill="1" applyBorder="1" applyAlignment="1">
      <alignment horizontal="center" vertical="center" wrapText="1"/>
    </xf>
    <xf numFmtId="0" fontId="39" fillId="4" borderId="50" xfId="4" applyFont="1" applyFill="1" applyBorder="1" applyAlignment="1">
      <alignment horizontal="center" vertical="center" wrapText="1"/>
    </xf>
    <xf numFmtId="0" fontId="39" fillId="4" borderId="22" xfId="4" applyFont="1" applyFill="1" applyBorder="1" applyAlignment="1">
      <alignment horizontal="center" vertical="center" wrapText="1"/>
    </xf>
    <xf numFmtId="0" fontId="39" fillId="4" borderId="23" xfId="4" applyFont="1" applyFill="1" applyBorder="1" applyAlignment="1">
      <alignment horizontal="center" vertical="center" wrapText="1"/>
    </xf>
    <xf numFmtId="164" fontId="32" fillId="3" borderId="57" xfId="0" applyNumberFormat="1" applyFont="1" applyFill="1" applyBorder="1" applyAlignment="1">
      <alignment horizontal="center" vertical="center"/>
    </xf>
    <xf numFmtId="164" fontId="32" fillId="3" borderId="58" xfId="0" applyNumberFormat="1" applyFont="1" applyFill="1" applyBorder="1" applyAlignment="1">
      <alignment horizontal="center" vertical="center"/>
    </xf>
    <xf numFmtId="164" fontId="32" fillId="3" borderId="77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164" fontId="0" fillId="3" borderId="33" xfId="0" applyNumberFormat="1" applyFill="1" applyBorder="1" applyAlignment="1">
      <alignment horizontal="center" vertical="center" wrapText="1"/>
    </xf>
    <xf numFmtId="164" fontId="0" fillId="3" borderId="37" xfId="0" applyNumberFormat="1" applyFill="1" applyBorder="1" applyAlignment="1">
      <alignment horizontal="center" vertical="center" wrapText="1"/>
    </xf>
    <xf numFmtId="164" fontId="0" fillId="3" borderId="48" xfId="0" applyNumberFormat="1" applyFill="1" applyBorder="1" applyAlignment="1">
      <alignment horizontal="center" vertical="center" wrapText="1"/>
    </xf>
    <xf numFmtId="164" fontId="0" fillId="3" borderId="49" xfId="0" applyNumberFormat="1" applyFill="1" applyBorder="1" applyAlignment="1">
      <alignment horizontal="center" vertical="center" wrapText="1"/>
    </xf>
    <xf numFmtId="164" fontId="0" fillId="3" borderId="0" xfId="0" applyNumberFormat="1" applyFill="1" applyAlignment="1">
      <alignment horizontal="center" vertical="center" wrapText="1"/>
    </xf>
    <xf numFmtId="164" fontId="0" fillId="3" borderId="50" xfId="0" applyNumberFormat="1" applyFill="1" applyBorder="1" applyAlignment="1">
      <alignment horizontal="center" vertical="center" wrapText="1"/>
    </xf>
    <xf numFmtId="164" fontId="0" fillId="3" borderId="74" xfId="0" applyNumberFormat="1" applyFill="1" applyBorder="1" applyAlignment="1">
      <alignment horizontal="center" vertical="center" wrapText="1"/>
    </xf>
    <xf numFmtId="164" fontId="0" fillId="3" borderId="11" xfId="0" applyNumberFormat="1" applyFill="1" applyBorder="1" applyAlignment="1">
      <alignment horizontal="center" vertical="center" wrapText="1"/>
    </xf>
    <xf numFmtId="164" fontId="0" fillId="3" borderId="75" xfId="0" applyNumberFormat="1" applyFill="1" applyBorder="1" applyAlignment="1">
      <alignment horizontal="center" vertical="center" wrapText="1"/>
    </xf>
    <xf numFmtId="164" fontId="32" fillId="3" borderId="1" xfId="6" applyNumberFormat="1" applyFont="1" applyFill="1" applyBorder="1" applyAlignment="1">
      <alignment horizontal="left" vertical="center" wrapText="1"/>
    </xf>
    <xf numFmtId="164" fontId="43" fillId="3" borderId="1" xfId="0" applyNumberFormat="1" applyFont="1" applyFill="1" applyBorder="1" applyAlignment="1">
      <alignment horizontal="center"/>
    </xf>
    <xf numFmtId="164" fontId="32" fillId="3" borderId="13" xfId="6" applyNumberFormat="1" applyFont="1" applyFill="1" applyBorder="1" applyAlignment="1">
      <alignment horizontal="left" vertical="center" wrapText="1"/>
    </xf>
    <xf numFmtId="164" fontId="32" fillId="3" borderId="2" xfId="6" applyNumberFormat="1" applyFont="1" applyFill="1" applyBorder="1" applyAlignment="1">
      <alignment horizontal="left" vertical="center" wrapText="1"/>
    </xf>
    <xf numFmtId="164" fontId="32" fillId="3" borderId="3" xfId="6" applyNumberFormat="1" applyFont="1" applyFill="1" applyBorder="1" applyAlignment="1">
      <alignment horizontal="left" vertical="center" wrapText="1"/>
    </xf>
    <xf numFmtId="164" fontId="19" fillId="3" borderId="13" xfId="0" applyNumberFormat="1" applyFont="1" applyFill="1" applyBorder="1" applyAlignment="1">
      <alignment horizontal="center"/>
    </xf>
    <xf numFmtId="164" fontId="19" fillId="3" borderId="2" xfId="0" applyNumberFormat="1" applyFont="1" applyFill="1" applyBorder="1" applyAlignment="1">
      <alignment horizontal="center"/>
    </xf>
    <xf numFmtId="164" fontId="32" fillId="3" borderId="13" xfId="6" applyNumberFormat="1" applyFont="1" applyFill="1" applyBorder="1" applyAlignment="1">
      <alignment horizontal="center" vertical="center" wrapText="1"/>
    </xf>
    <xf numFmtId="164" fontId="32" fillId="3" borderId="2" xfId="6" applyNumberFormat="1" applyFont="1" applyFill="1" applyBorder="1" applyAlignment="1">
      <alignment horizontal="center" vertical="center" wrapText="1"/>
    </xf>
    <xf numFmtId="164" fontId="32" fillId="3" borderId="3" xfId="6" applyNumberFormat="1" applyFont="1" applyFill="1" applyBorder="1" applyAlignment="1">
      <alignment horizontal="center" vertical="center" wrapText="1"/>
    </xf>
    <xf numFmtId="164" fontId="5" fillId="3" borderId="57" xfId="6" applyNumberFormat="1" applyFont="1" applyFill="1" applyBorder="1" applyAlignment="1">
      <alignment horizontal="left" vertical="center" wrapText="1"/>
    </xf>
    <xf numFmtId="164" fontId="5" fillId="3" borderId="58" xfId="6" applyNumberFormat="1" applyFont="1" applyFill="1" applyBorder="1" applyAlignment="1">
      <alignment horizontal="left" vertical="center" wrapText="1"/>
    </xf>
    <xf numFmtId="164" fontId="5" fillId="3" borderId="60" xfId="6" applyNumberFormat="1" applyFont="1" applyFill="1" applyBorder="1" applyAlignment="1">
      <alignment horizontal="left" vertical="center" wrapText="1"/>
    </xf>
    <xf numFmtId="164" fontId="4" fillId="4" borderId="33" xfId="0" applyNumberFormat="1" applyFont="1" applyFill="1" applyBorder="1" applyAlignment="1">
      <alignment horizontal="center" vertical="center"/>
    </xf>
    <xf numFmtId="164" fontId="4" fillId="4" borderId="37" xfId="0" applyNumberFormat="1" applyFont="1" applyFill="1" applyBorder="1" applyAlignment="1">
      <alignment horizontal="center" vertical="center"/>
    </xf>
    <xf numFmtId="164" fontId="5" fillId="7" borderId="1" xfId="6" applyNumberFormat="1" applyFont="1" applyFill="1" applyBorder="1" applyAlignment="1">
      <alignment horizontal="left" vertical="center" wrapText="1"/>
    </xf>
    <xf numFmtId="164" fontId="5" fillId="7" borderId="1" xfId="0" applyNumberFormat="1" applyFont="1" applyFill="1" applyBorder="1" applyAlignment="1">
      <alignment horizontal="center"/>
    </xf>
    <xf numFmtId="164" fontId="32" fillId="4" borderId="1" xfId="6" applyNumberFormat="1" applyFont="1" applyFill="1" applyBorder="1" applyAlignment="1">
      <alignment horizontal="left" vertical="center"/>
    </xf>
    <xf numFmtId="164" fontId="5" fillId="4" borderId="1" xfId="0" applyNumberFormat="1" applyFont="1" applyFill="1" applyBorder="1" applyAlignment="1">
      <alignment horizontal="right"/>
    </xf>
    <xf numFmtId="164" fontId="4" fillId="3" borderId="13" xfId="0" applyNumberFormat="1" applyFont="1" applyFill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164" fontId="5" fillId="3" borderId="24" xfId="6" applyNumberFormat="1" applyFont="1" applyFill="1" applyBorder="1" applyAlignment="1">
      <alignment horizontal="center" vertical="center" textRotation="90" wrapText="1"/>
    </xf>
    <xf numFmtId="164" fontId="32" fillId="3" borderId="8" xfId="6" applyNumberFormat="1" applyFont="1" applyFill="1" applyBorder="1" applyAlignment="1">
      <alignment horizontal="center" vertical="center" textRotation="90" wrapText="1"/>
    </xf>
    <xf numFmtId="164" fontId="32" fillId="3" borderId="72" xfId="6" applyNumberFormat="1" applyFont="1" applyFill="1" applyBorder="1" applyAlignment="1">
      <alignment horizontal="center" vertical="center" textRotation="90" wrapText="1"/>
    </xf>
    <xf numFmtId="164" fontId="5" fillId="3" borderId="25" xfId="6" applyNumberFormat="1" applyFont="1" applyFill="1" applyBorder="1" applyAlignment="1">
      <alignment horizontal="left" vertical="center"/>
    </xf>
    <xf numFmtId="164" fontId="5" fillId="3" borderId="25" xfId="0" applyNumberFormat="1" applyFont="1" applyFill="1" applyBorder="1" applyAlignment="1">
      <alignment horizontal="right"/>
    </xf>
    <xf numFmtId="164" fontId="0" fillId="3" borderId="20" xfId="0" applyNumberFormat="1" applyFill="1" applyBorder="1" applyAlignment="1">
      <alignment horizontal="center" vertical="center" textRotation="91" wrapText="1"/>
    </xf>
    <xf numFmtId="164" fontId="0" fillId="3" borderId="18" xfId="0" applyNumberFormat="1" applyFill="1" applyBorder="1" applyAlignment="1">
      <alignment horizontal="center" vertical="center" textRotation="91" wrapText="1"/>
    </xf>
    <xf numFmtId="164" fontId="0" fillId="3" borderId="21" xfId="0" applyNumberFormat="1" applyFill="1" applyBorder="1" applyAlignment="1">
      <alignment horizontal="center" vertical="center" textRotation="91" wrapText="1"/>
    </xf>
    <xf numFmtId="164" fontId="0" fillId="3" borderId="49" xfId="0" applyNumberFormat="1" applyFill="1" applyBorder="1" applyAlignment="1">
      <alignment horizontal="center" vertical="center" textRotation="91" wrapText="1"/>
    </xf>
    <xf numFmtId="164" fontId="0" fillId="3" borderId="0" xfId="0" applyNumberFormat="1" applyFill="1" applyAlignment="1">
      <alignment horizontal="center" vertical="center" textRotation="91" wrapText="1"/>
    </xf>
    <xf numFmtId="164" fontId="0" fillId="3" borderId="50" xfId="0" applyNumberFormat="1" applyFill="1" applyBorder="1" applyAlignment="1">
      <alignment horizontal="center" vertical="center" textRotation="91" wrapText="1"/>
    </xf>
    <xf numFmtId="164" fontId="0" fillId="3" borderId="22" xfId="0" applyNumberFormat="1" applyFill="1" applyBorder="1" applyAlignment="1">
      <alignment horizontal="center" vertical="center" textRotation="91" wrapText="1"/>
    </xf>
    <xf numFmtId="164" fontId="0" fillId="3" borderId="52" xfId="0" applyNumberFormat="1" applyFill="1" applyBorder="1" applyAlignment="1">
      <alignment horizontal="center" vertical="center" textRotation="91" wrapText="1"/>
    </xf>
    <xf numFmtId="164" fontId="0" fillId="3" borderId="23" xfId="0" applyNumberFormat="1" applyFill="1" applyBorder="1" applyAlignment="1">
      <alignment horizontal="center" vertical="center" textRotation="91" wrapText="1"/>
    </xf>
    <xf numFmtId="164" fontId="32" fillId="3" borderId="30" xfId="6" applyNumberFormat="1" applyFont="1" applyFill="1" applyBorder="1" applyAlignment="1">
      <alignment horizontal="left" vertical="center"/>
    </xf>
    <xf numFmtId="164" fontId="5" fillId="3" borderId="30" xfId="0" applyNumberFormat="1" applyFont="1" applyFill="1" applyBorder="1" applyAlignment="1">
      <alignment horizontal="center"/>
    </xf>
    <xf numFmtId="164" fontId="32" fillId="3" borderId="22" xfId="6" applyNumberFormat="1" applyFont="1" applyFill="1" applyBorder="1" applyAlignment="1">
      <alignment horizontal="left" vertical="center" wrapText="1"/>
    </xf>
    <xf numFmtId="164" fontId="32" fillId="3" borderId="52" xfId="6" applyNumberFormat="1" applyFont="1" applyFill="1" applyBorder="1" applyAlignment="1">
      <alignment horizontal="left" vertical="center" wrapText="1"/>
    </xf>
    <xf numFmtId="164" fontId="32" fillId="3" borderId="23" xfId="6" applyNumberFormat="1" applyFont="1" applyFill="1" applyBorder="1" applyAlignment="1">
      <alignment horizontal="left" vertical="center" wrapText="1"/>
    </xf>
    <xf numFmtId="164" fontId="43" fillId="3" borderId="1" xfId="0" applyNumberFormat="1" applyFont="1" applyFill="1" applyBorder="1" applyAlignment="1">
      <alignment horizontal="right"/>
    </xf>
    <xf numFmtId="164" fontId="32" fillId="3" borderId="1" xfId="6" applyNumberFormat="1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center"/>
    </xf>
    <xf numFmtId="164" fontId="42" fillId="3" borderId="30" xfId="6" applyNumberFormat="1" applyFont="1" applyFill="1" applyBorder="1" applyAlignment="1">
      <alignment horizontal="center" vertical="center"/>
    </xf>
    <xf numFmtId="164" fontId="42" fillId="3" borderId="1" xfId="6" applyNumberFormat="1" applyFont="1" applyFill="1" applyBorder="1" applyAlignment="1">
      <alignment horizontal="center" vertical="center"/>
    </xf>
    <xf numFmtId="164" fontId="42" fillId="3" borderId="59" xfId="6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left" vertical="center"/>
    </xf>
    <xf numFmtId="164" fontId="0" fillId="3" borderId="59" xfId="0" applyNumberFormat="1" applyFill="1" applyBorder="1" applyAlignment="1">
      <alignment horizontal="left" vertical="center"/>
    </xf>
    <xf numFmtId="164" fontId="32" fillId="3" borderId="13" xfId="0" applyNumberFormat="1" applyFont="1" applyFill="1" applyBorder="1" applyAlignment="1">
      <alignment horizontal="center" vertical="center"/>
    </xf>
    <xf numFmtId="164" fontId="32" fillId="3" borderId="2" xfId="0" applyNumberFormat="1" applyFont="1" applyFill="1" applyBorder="1" applyAlignment="1">
      <alignment horizontal="center" vertical="center"/>
    </xf>
    <xf numFmtId="164" fontId="32" fillId="3" borderId="78" xfId="0" applyNumberFormat="1" applyFont="1" applyFill="1" applyBorder="1" applyAlignment="1">
      <alignment horizontal="center" vertical="center"/>
    </xf>
    <xf numFmtId="164" fontId="33" fillId="3" borderId="0" xfId="0" applyNumberFormat="1" applyFont="1" applyFill="1" applyAlignment="1">
      <alignment horizontal="center" wrapText="1"/>
    </xf>
    <xf numFmtId="164" fontId="4" fillId="3" borderId="24" xfId="0" applyNumberFormat="1" applyFont="1" applyFill="1" applyBorder="1" applyAlignment="1">
      <alignment horizontal="center" vertical="center"/>
    </xf>
    <xf numFmtId="164" fontId="4" fillId="3" borderId="25" xfId="0" applyNumberFormat="1" applyFont="1" applyFill="1" applyBorder="1" applyAlignment="1">
      <alignment horizontal="center" vertical="center"/>
    </xf>
    <xf numFmtId="164" fontId="4" fillId="3" borderId="26" xfId="0" applyNumberFormat="1" applyFont="1" applyFill="1" applyBorder="1" applyAlignment="1">
      <alignment horizontal="center" vertical="center"/>
    </xf>
    <xf numFmtId="164" fontId="5" fillId="3" borderId="73" xfId="6" applyNumberFormat="1" applyFont="1" applyFill="1" applyBorder="1" applyAlignment="1">
      <alignment horizontal="center" vertical="center"/>
    </xf>
    <xf numFmtId="164" fontId="5" fillId="3" borderId="4" xfId="6" applyNumberFormat="1" applyFont="1" applyFill="1" applyBorder="1" applyAlignment="1">
      <alignment horizontal="center" vertical="center"/>
    </xf>
    <xf numFmtId="164" fontId="5" fillId="3" borderId="56" xfId="6" applyNumberFormat="1" applyFont="1" applyFill="1" applyBorder="1" applyAlignment="1">
      <alignment horizontal="center" vertical="center"/>
    </xf>
    <xf numFmtId="164" fontId="5" fillId="3" borderId="27" xfId="6" applyNumberFormat="1" applyFont="1" applyFill="1" applyBorder="1" applyAlignment="1">
      <alignment horizontal="center" vertical="center"/>
    </xf>
    <xf numFmtId="164" fontId="5" fillId="3" borderId="5" xfId="6" applyNumberFormat="1" applyFont="1" applyFill="1" applyBorder="1" applyAlignment="1">
      <alignment horizontal="center" vertical="center"/>
    </xf>
    <xf numFmtId="164" fontId="0" fillId="3" borderId="59" xfId="0" applyNumberFormat="1" applyFill="1" applyBorder="1" applyAlignment="1">
      <alignment horizontal="center"/>
    </xf>
    <xf numFmtId="164" fontId="0" fillId="3" borderId="74" xfId="0" applyNumberFormat="1" applyFill="1" applyBorder="1" applyAlignment="1">
      <alignment horizontal="center"/>
    </xf>
    <xf numFmtId="164" fontId="0" fillId="3" borderId="11" xfId="0" applyNumberFormat="1" applyFill="1" applyBorder="1" applyAlignment="1">
      <alignment horizontal="center"/>
    </xf>
    <xf numFmtId="164" fontId="0" fillId="3" borderId="75" xfId="0" applyNumberFormat="1" applyFill="1" applyBorder="1" applyAlignment="1">
      <alignment horizontal="center"/>
    </xf>
    <xf numFmtId="164" fontId="0" fillId="3" borderId="76" xfId="0" applyNumberFormat="1" applyFill="1" applyBorder="1" applyAlignment="1">
      <alignment horizontal="center"/>
    </xf>
    <xf numFmtId="164" fontId="0" fillId="3" borderId="57" xfId="0" applyNumberFormat="1" applyFill="1" applyBorder="1" applyAlignment="1">
      <alignment horizontal="center"/>
    </xf>
    <xf numFmtId="164" fontId="0" fillId="3" borderId="58" xfId="0" applyNumberFormat="1" applyFill="1" applyBorder="1" applyAlignment="1">
      <alignment horizontal="center"/>
    </xf>
    <xf numFmtId="164" fontId="0" fillId="3" borderId="77" xfId="0" applyNumberFormat="1" applyFill="1" applyBorder="1" applyAlignment="1">
      <alignment horizontal="center"/>
    </xf>
    <xf numFmtId="164" fontId="43" fillId="3" borderId="1" xfId="6" applyNumberFormat="1" applyFont="1" applyFill="1" applyBorder="1" applyAlignment="1">
      <alignment horizontal="right" vertical="center"/>
    </xf>
    <xf numFmtId="164" fontId="5" fillId="4" borderId="57" xfId="6" applyNumberFormat="1" applyFont="1" applyFill="1" applyBorder="1" applyAlignment="1">
      <alignment horizontal="left" vertical="center"/>
    </xf>
    <xf numFmtId="164" fontId="5" fillId="4" borderId="58" xfId="6" applyNumberFormat="1" applyFont="1" applyFill="1" applyBorder="1" applyAlignment="1">
      <alignment horizontal="left" vertical="center"/>
    </xf>
    <xf numFmtId="164" fontId="5" fillId="4" borderId="60" xfId="6" applyNumberFormat="1" applyFont="1" applyFill="1" applyBorder="1" applyAlignment="1">
      <alignment horizontal="left" vertical="center"/>
    </xf>
    <xf numFmtId="164" fontId="5" fillId="4" borderId="1" xfId="6" applyNumberFormat="1" applyFont="1" applyFill="1" applyBorder="1" applyAlignment="1">
      <alignment horizontal="right" vertical="center"/>
    </xf>
    <xf numFmtId="164" fontId="43" fillId="3" borderId="13" xfId="6" applyNumberFormat="1" applyFont="1" applyFill="1" applyBorder="1" applyAlignment="1">
      <alignment horizontal="right" vertical="center" wrapText="1"/>
    </xf>
    <xf numFmtId="164" fontId="43" fillId="3" borderId="2" xfId="6" applyNumberFormat="1" applyFont="1" applyFill="1" applyBorder="1" applyAlignment="1">
      <alignment horizontal="right" vertical="center" wrapText="1"/>
    </xf>
    <xf numFmtId="164" fontId="43" fillId="3" borderId="3" xfId="6" applyNumberFormat="1" applyFont="1" applyFill="1" applyBorder="1" applyAlignment="1">
      <alignment horizontal="right" vertical="center" wrapText="1"/>
    </xf>
    <xf numFmtId="164" fontId="32" fillId="4" borderId="13" xfId="6" applyNumberFormat="1" applyFont="1" applyFill="1" applyBorder="1" applyAlignment="1">
      <alignment horizontal="left" vertical="center" wrapText="1"/>
    </xf>
    <xf numFmtId="164" fontId="32" fillId="4" borderId="2" xfId="6" applyNumberFormat="1" applyFont="1" applyFill="1" applyBorder="1" applyAlignment="1">
      <alignment horizontal="left" vertical="center" wrapText="1"/>
    </xf>
    <xf numFmtId="164" fontId="32" fillId="4" borderId="3" xfId="6" applyNumberFormat="1" applyFont="1" applyFill="1" applyBorder="1" applyAlignment="1">
      <alignment horizontal="left" vertical="center" wrapText="1"/>
    </xf>
    <xf numFmtId="164" fontId="43" fillId="4" borderId="1" xfId="6" applyNumberFormat="1" applyFont="1" applyFill="1" applyBorder="1" applyAlignment="1">
      <alignment horizontal="right" vertical="center"/>
    </xf>
    <xf numFmtId="164" fontId="5" fillId="3" borderId="32" xfId="6" applyNumberFormat="1" applyFont="1" applyFill="1" applyBorder="1" applyAlignment="1">
      <alignment horizontal="center" vertical="center" textRotation="90"/>
    </xf>
    <xf numFmtId="164" fontId="5" fillId="3" borderId="51" xfId="6" applyNumberFormat="1" applyFont="1" applyFill="1" applyBorder="1" applyAlignment="1">
      <alignment horizontal="center" vertical="center" textRotation="90"/>
    </xf>
    <xf numFmtId="164" fontId="5" fillId="3" borderId="30" xfId="6" applyNumberFormat="1" applyFont="1" applyFill="1" applyBorder="1" applyAlignment="1">
      <alignment horizontal="center" vertical="center" textRotation="90"/>
    </xf>
    <xf numFmtId="164" fontId="43" fillId="3" borderId="13" xfId="6" applyNumberFormat="1" applyFont="1" applyFill="1" applyBorder="1" applyAlignment="1">
      <alignment horizontal="right" vertical="center"/>
    </xf>
    <xf numFmtId="164" fontId="43" fillId="3" borderId="2" xfId="6" applyNumberFormat="1" applyFont="1" applyFill="1" applyBorder="1" applyAlignment="1">
      <alignment horizontal="right" vertical="center"/>
    </xf>
    <xf numFmtId="164" fontId="43" fillId="3" borderId="3" xfId="6" applyNumberFormat="1" applyFont="1" applyFill="1" applyBorder="1" applyAlignment="1">
      <alignment horizontal="right" vertical="center"/>
    </xf>
    <xf numFmtId="164" fontId="43" fillId="3" borderId="13" xfId="6" applyNumberFormat="1" applyFont="1" applyFill="1" applyBorder="1" applyAlignment="1">
      <alignment horizontal="center" vertical="center" wrapText="1"/>
    </xf>
    <xf numFmtId="164" fontId="43" fillId="3" borderId="2" xfId="6" applyNumberFormat="1" applyFont="1" applyFill="1" applyBorder="1" applyAlignment="1">
      <alignment horizontal="center" vertical="center" wrapText="1"/>
    </xf>
    <xf numFmtId="164" fontId="43" fillId="3" borderId="3" xfId="6" applyNumberFormat="1" applyFont="1" applyFill="1" applyBorder="1" applyAlignment="1">
      <alignment horizontal="center" vertical="center" wrapText="1"/>
    </xf>
    <xf numFmtId="164" fontId="32" fillId="6" borderId="1" xfId="6" applyNumberFormat="1" applyFont="1" applyFill="1" applyBorder="1" applyAlignment="1">
      <alignment horizontal="center" vertical="center" wrapText="1"/>
    </xf>
    <xf numFmtId="164" fontId="32" fillId="3" borderId="13" xfId="6" applyNumberFormat="1" applyFont="1" applyFill="1" applyBorder="1" applyAlignment="1">
      <alignment horizontal="left" vertical="center"/>
    </xf>
    <xf numFmtId="164" fontId="32" fillId="3" borderId="2" xfId="6" applyNumberFormat="1" applyFont="1" applyFill="1" applyBorder="1" applyAlignment="1">
      <alignment horizontal="left" vertical="center"/>
    </xf>
    <xf numFmtId="164" fontId="32" fillId="3" borderId="3" xfId="6" applyNumberFormat="1" applyFont="1" applyFill="1" applyBorder="1" applyAlignment="1">
      <alignment horizontal="left" vertical="center"/>
    </xf>
    <xf numFmtId="164" fontId="43" fillId="3" borderId="1" xfId="0" applyNumberFormat="1" applyFont="1" applyFill="1" applyBorder="1" applyAlignment="1">
      <alignment horizontal="right" vertical="center"/>
    </xf>
    <xf numFmtId="0" fontId="0" fillId="3" borderId="2" xfId="0" applyFill="1" applyBorder="1" applyAlignment="1">
      <alignment horizontal="left" vertical="center" wrapText="1"/>
    </xf>
    <xf numFmtId="0" fontId="0" fillId="3" borderId="3" xfId="0" applyFill="1" applyBorder="1" applyAlignment="1">
      <alignment horizontal="left" vertical="center" wrapText="1"/>
    </xf>
    <xf numFmtId="164" fontId="46" fillId="6" borderId="1" xfId="6" applyNumberFormat="1" applyFont="1" applyFill="1" applyBorder="1" applyAlignment="1">
      <alignment horizontal="center" vertical="center" wrapText="1"/>
    </xf>
    <xf numFmtId="164" fontId="46" fillId="6" borderId="13" xfId="6" applyNumberFormat="1" applyFont="1" applyFill="1" applyBorder="1" applyAlignment="1">
      <alignment horizontal="center" vertical="center" wrapText="1"/>
    </xf>
    <xf numFmtId="164" fontId="46" fillId="6" borderId="2" xfId="6" applyNumberFormat="1" applyFont="1" applyFill="1" applyBorder="1" applyAlignment="1">
      <alignment horizontal="center" vertical="center" wrapText="1"/>
    </xf>
    <xf numFmtId="164" fontId="46" fillId="6" borderId="3" xfId="6" applyNumberFormat="1" applyFont="1" applyFill="1" applyBorder="1" applyAlignment="1">
      <alignment horizontal="center" vertical="center" wrapText="1"/>
    </xf>
    <xf numFmtId="164" fontId="5" fillId="3" borderId="22" xfId="0" applyNumberFormat="1" applyFont="1" applyFill="1" applyBorder="1" applyAlignment="1">
      <alignment horizontal="center"/>
    </xf>
    <xf numFmtId="164" fontId="5" fillId="3" borderId="52" xfId="0" applyNumberFormat="1" applyFont="1" applyFill="1" applyBorder="1" applyAlignment="1">
      <alignment horizontal="center"/>
    </xf>
    <xf numFmtId="164" fontId="5" fillId="3" borderId="23" xfId="0" applyNumberFormat="1" applyFont="1" applyFill="1" applyBorder="1" applyAlignment="1">
      <alignment horizontal="center"/>
    </xf>
    <xf numFmtId="164" fontId="5" fillId="3" borderId="1" xfId="6" applyNumberFormat="1" applyFont="1" applyFill="1" applyBorder="1" applyAlignment="1">
      <alignment horizontal="center" vertical="center" textRotation="90"/>
    </xf>
    <xf numFmtId="164" fontId="43" fillId="3" borderId="33" xfId="0" applyNumberFormat="1" applyFont="1" applyFill="1" applyBorder="1" applyAlignment="1">
      <alignment horizontal="right"/>
    </xf>
    <xf numFmtId="164" fontId="43" fillId="3" borderId="37" xfId="0" applyNumberFormat="1" applyFont="1" applyFill="1" applyBorder="1" applyAlignment="1">
      <alignment horizontal="right"/>
    </xf>
    <xf numFmtId="164" fontId="43" fillId="3" borderId="48" xfId="0" applyNumberFormat="1" applyFont="1" applyFill="1" applyBorder="1" applyAlignment="1">
      <alignment horizontal="right"/>
    </xf>
    <xf numFmtId="164" fontId="5" fillId="8" borderId="57" xfId="6" applyNumberFormat="1" applyFont="1" applyFill="1" applyBorder="1" applyAlignment="1">
      <alignment horizontal="left" vertical="center"/>
    </xf>
    <xf numFmtId="164" fontId="5" fillId="8" borderId="58" xfId="6" applyNumberFormat="1" applyFont="1" applyFill="1" applyBorder="1" applyAlignment="1">
      <alignment horizontal="left" vertical="center"/>
    </xf>
    <xf numFmtId="164" fontId="5" fillId="8" borderId="60" xfId="6" applyNumberFormat="1" applyFont="1" applyFill="1" applyBorder="1" applyAlignment="1">
      <alignment horizontal="left" vertical="center"/>
    </xf>
    <xf numFmtId="164" fontId="5" fillId="8" borderId="13" xfId="6" applyNumberFormat="1" applyFont="1" applyFill="1" applyBorder="1" applyAlignment="1">
      <alignment horizontal="right" vertical="center"/>
    </xf>
    <xf numFmtId="164" fontId="5" fillId="8" borderId="2" xfId="6" applyNumberFormat="1" applyFont="1" applyFill="1" applyBorder="1" applyAlignment="1">
      <alignment horizontal="right" vertical="center"/>
    </xf>
    <xf numFmtId="164" fontId="5" fillId="8" borderId="3" xfId="6" applyNumberFormat="1" applyFont="1" applyFill="1" applyBorder="1" applyAlignment="1">
      <alignment horizontal="right" vertical="center"/>
    </xf>
    <xf numFmtId="164" fontId="5" fillId="3" borderId="61" xfId="6" applyNumberFormat="1" applyFont="1" applyFill="1" applyBorder="1" applyAlignment="1">
      <alignment horizontal="center" vertical="center" textRotation="90"/>
    </xf>
    <xf numFmtId="164" fontId="5" fillId="3" borderId="62" xfId="6" applyNumberFormat="1" applyFont="1" applyFill="1" applyBorder="1" applyAlignment="1">
      <alignment horizontal="center" vertical="center" textRotation="90"/>
    </xf>
    <xf numFmtId="164" fontId="5" fillId="3" borderId="70" xfId="6" applyNumberFormat="1" applyFont="1" applyFill="1" applyBorder="1" applyAlignment="1">
      <alignment horizontal="center" vertical="center" textRotation="90"/>
    </xf>
    <xf numFmtId="164" fontId="5" fillId="3" borderId="27" xfId="6" applyNumberFormat="1" applyFont="1" applyFill="1" applyBorder="1" applyAlignment="1">
      <alignment horizontal="center" vertical="center" wrapText="1"/>
    </xf>
    <xf numFmtId="164" fontId="5" fillId="3" borderId="4" xfId="6" applyNumberFormat="1" applyFont="1" applyFill="1" applyBorder="1" applyAlignment="1">
      <alignment horizontal="center" vertical="center" wrapText="1"/>
    </xf>
    <xf numFmtId="164" fontId="5" fillId="3" borderId="56" xfId="6" applyNumberFormat="1" applyFont="1" applyFill="1" applyBorder="1" applyAlignment="1">
      <alignment horizontal="center" vertical="center" wrapText="1"/>
    </xf>
    <xf numFmtId="164" fontId="5" fillId="3" borderId="24" xfId="6" applyNumberFormat="1" applyFont="1" applyFill="1" applyBorder="1" applyAlignment="1">
      <alignment horizontal="center" vertical="center" textRotation="90"/>
    </xf>
    <xf numFmtId="164" fontId="5" fillId="3" borderId="8" xfId="6" applyNumberFormat="1" applyFont="1" applyFill="1" applyBorder="1" applyAlignment="1">
      <alignment horizontal="center" vertical="center" textRotation="90"/>
    </xf>
    <xf numFmtId="164" fontId="5" fillId="3" borderId="72" xfId="6" applyNumberFormat="1" applyFont="1" applyFill="1" applyBorder="1" applyAlignment="1">
      <alignment horizontal="center" vertical="center" textRotation="90"/>
    </xf>
    <xf numFmtId="164" fontId="32" fillId="4" borderId="27" xfId="6" applyNumberFormat="1" applyFont="1" applyFill="1" applyBorder="1" applyAlignment="1">
      <alignment horizontal="left" vertical="center"/>
    </xf>
    <xf numFmtId="164" fontId="32" fillId="4" borderId="4" xfId="6" applyNumberFormat="1" applyFont="1" applyFill="1" applyBorder="1" applyAlignment="1">
      <alignment horizontal="left" vertical="center"/>
    </xf>
    <xf numFmtId="164" fontId="32" fillId="4" borderId="56" xfId="6" applyNumberFormat="1" applyFont="1" applyFill="1" applyBorder="1" applyAlignment="1">
      <alignment horizontal="left" vertical="center"/>
    </xf>
    <xf numFmtId="164" fontId="51" fillId="4" borderId="27" xfId="6" applyNumberFormat="1" applyFont="1" applyFill="1" applyBorder="1" applyAlignment="1">
      <alignment horizontal="right" vertical="center"/>
    </xf>
    <xf numFmtId="164" fontId="51" fillId="4" borderId="4" xfId="6" applyNumberFormat="1" applyFont="1" applyFill="1" applyBorder="1" applyAlignment="1">
      <alignment horizontal="right" vertical="center"/>
    </xf>
    <xf numFmtId="164" fontId="51" fillId="4" borderId="56" xfId="6" applyNumberFormat="1" applyFont="1" applyFill="1" applyBorder="1" applyAlignment="1">
      <alignment horizontal="right" vertical="center"/>
    </xf>
    <xf numFmtId="164" fontId="5" fillId="3" borderId="0" xfId="6" applyNumberFormat="1" applyFont="1" applyFill="1" applyAlignment="1">
      <alignment horizontal="center" vertical="center"/>
    </xf>
    <xf numFmtId="164" fontId="38" fillId="3" borderId="0" xfId="6" applyNumberFormat="1" applyFont="1" applyFill="1" applyAlignment="1">
      <alignment horizontal="center" vertical="center"/>
    </xf>
    <xf numFmtId="164" fontId="32" fillId="4" borderId="13" xfId="6" applyNumberFormat="1" applyFont="1" applyFill="1" applyBorder="1" applyAlignment="1">
      <alignment horizontal="left" vertical="center"/>
    </xf>
    <xf numFmtId="164" fontId="32" fillId="4" borderId="2" xfId="6" applyNumberFormat="1" applyFont="1" applyFill="1" applyBorder="1" applyAlignment="1">
      <alignment horizontal="left" vertical="center"/>
    </xf>
    <xf numFmtId="164" fontId="32" fillId="4" borderId="3" xfId="6" applyNumberFormat="1" applyFont="1" applyFill="1" applyBorder="1" applyAlignment="1">
      <alignment horizontal="left" vertical="center"/>
    </xf>
    <xf numFmtId="164" fontId="43" fillId="4" borderId="13" xfId="6" applyNumberFormat="1" applyFont="1" applyFill="1" applyBorder="1" applyAlignment="1">
      <alignment horizontal="right" vertical="center"/>
    </xf>
    <xf numFmtId="164" fontId="43" fillId="4" borderId="2" xfId="6" applyNumberFormat="1" applyFont="1" applyFill="1" applyBorder="1" applyAlignment="1">
      <alignment horizontal="right" vertical="center"/>
    </xf>
    <xf numFmtId="164" fontId="43" fillId="4" borderId="3" xfId="6" applyNumberFormat="1" applyFont="1" applyFill="1" applyBorder="1" applyAlignment="1">
      <alignment horizontal="right" vertical="center"/>
    </xf>
    <xf numFmtId="164" fontId="5" fillId="3" borderId="49" xfId="6" applyNumberFormat="1" applyFont="1" applyFill="1" applyBorder="1" applyAlignment="1">
      <alignment horizontal="center" vertical="center" textRotation="90"/>
    </xf>
    <xf numFmtId="164" fontId="32" fillId="3" borderId="13" xfId="0" applyNumberFormat="1" applyFont="1" applyFill="1" applyBorder="1" applyAlignment="1">
      <alignment horizontal="left" vertical="center" wrapText="1"/>
    </xf>
    <xf numFmtId="164" fontId="32" fillId="3" borderId="2" xfId="0" applyNumberFormat="1" applyFont="1" applyFill="1" applyBorder="1" applyAlignment="1">
      <alignment horizontal="left" vertical="center" wrapText="1"/>
    </xf>
    <xf numFmtId="164" fontId="32" fillId="3" borderId="3" xfId="0" applyNumberFormat="1" applyFont="1" applyFill="1" applyBorder="1" applyAlignment="1">
      <alignment horizontal="left" vertical="center" wrapText="1"/>
    </xf>
    <xf numFmtId="164" fontId="46" fillId="3" borderId="0" xfId="8" applyNumberFormat="1" applyFont="1" applyFill="1" applyBorder="1" applyAlignment="1">
      <alignment horizontal="center" vertical="center"/>
    </xf>
    <xf numFmtId="164" fontId="5" fillId="3" borderId="0" xfId="3" quotePrefix="1" applyNumberFormat="1" applyFont="1" applyFill="1" applyBorder="1" applyAlignment="1">
      <alignment horizontal="center" vertical="center"/>
    </xf>
    <xf numFmtId="164" fontId="32" fillId="3" borderId="57" xfId="6" applyNumberFormat="1" applyFont="1" applyFill="1" applyBorder="1" applyAlignment="1">
      <alignment horizontal="left" vertical="center" wrapText="1"/>
    </xf>
    <xf numFmtId="164" fontId="32" fillId="3" borderId="58" xfId="6" applyNumberFormat="1" applyFont="1" applyFill="1" applyBorder="1" applyAlignment="1">
      <alignment horizontal="left" vertical="center" wrapText="1"/>
    </xf>
    <xf numFmtId="164" fontId="32" fillId="3" borderId="60" xfId="6" applyNumberFormat="1" applyFont="1" applyFill="1" applyBorder="1" applyAlignment="1">
      <alignment horizontal="left" vertical="center" wrapText="1"/>
    </xf>
    <xf numFmtId="164" fontId="43" fillId="3" borderId="57" xfId="6" applyNumberFormat="1" applyFont="1" applyFill="1" applyBorder="1" applyAlignment="1">
      <alignment horizontal="right" vertical="center"/>
    </xf>
    <xf numFmtId="164" fontId="43" fillId="3" borderId="58" xfId="6" applyNumberFormat="1" applyFont="1" applyFill="1" applyBorder="1" applyAlignment="1">
      <alignment horizontal="right" vertical="center"/>
    </xf>
    <xf numFmtId="164" fontId="43" fillId="3" borderId="60" xfId="6" applyNumberFormat="1" applyFont="1" applyFill="1" applyBorder="1" applyAlignment="1">
      <alignment horizontal="right" vertical="center"/>
    </xf>
    <xf numFmtId="164" fontId="43" fillId="3" borderId="57" xfId="6" applyNumberFormat="1" applyFont="1" applyFill="1" applyBorder="1" applyAlignment="1">
      <alignment horizontal="right" vertical="center" wrapText="1"/>
    </xf>
    <xf numFmtId="164" fontId="43" fillId="3" borderId="58" xfId="6" applyNumberFormat="1" applyFont="1" applyFill="1" applyBorder="1" applyAlignment="1">
      <alignment horizontal="right" vertical="center" wrapText="1"/>
    </xf>
    <xf numFmtId="164" fontId="43" fillId="3" borderId="60" xfId="6" applyNumberFormat="1" applyFont="1" applyFill="1" applyBorder="1" applyAlignment="1">
      <alignment horizontal="right" vertical="center" wrapText="1"/>
    </xf>
    <xf numFmtId="164" fontId="43" fillId="3" borderId="57" xfId="2" applyNumberFormat="1" applyFont="1" applyFill="1" applyBorder="1" applyAlignment="1">
      <alignment horizontal="right" vertical="center"/>
    </xf>
    <xf numFmtId="164" fontId="43" fillId="3" borderId="58" xfId="2" applyNumberFormat="1" applyFont="1" applyFill="1" applyBorder="1" applyAlignment="1">
      <alignment horizontal="right" vertical="center"/>
    </xf>
    <xf numFmtId="164" fontId="43" fillId="3" borderId="60" xfId="2" applyNumberFormat="1" applyFont="1" applyFill="1" applyBorder="1" applyAlignment="1">
      <alignment horizontal="right" vertical="center"/>
    </xf>
    <xf numFmtId="164" fontId="5" fillId="13" borderId="66" xfId="6" applyNumberFormat="1" applyFont="1" applyFill="1" applyBorder="1" applyAlignment="1">
      <alignment horizontal="left" vertical="center"/>
    </xf>
    <xf numFmtId="164" fontId="5" fillId="13" borderId="15" xfId="6" applyNumberFormat="1" applyFont="1" applyFill="1" applyBorder="1" applyAlignment="1">
      <alignment horizontal="left" vertical="center"/>
    </xf>
    <xf numFmtId="164" fontId="5" fillId="13" borderId="67" xfId="6" applyNumberFormat="1" applyFont="1" applyFill="1" applyBorder="1" applyAlignment="1">
      <alignment horizontal="left" vertical="center"/>
    </xf>
    <xf numFmtId="164" fontId="5" fillId="13" borderId="66" xfId="2" applyNumberFormat="1" applyFont="1" applyFill="1" applyBorder="1" applyAlignment="1">
      <alignment horizontal="right" vertical="center" wrapText="1"/>
    </xf>
    <xf numFmtId="164" fontId="5" fillId="13" borderId="15" xfId="2" applyNumberFormat="1" applyFont="1" applyFill="1" applyBorder="1" applyAlignment="1">
      <alignment horizontal="right" vertical="center" wrapText="1"/>
    </xf>
    <xf numFmtId="164" fontId="5" fillId="13" borderId="67" xfId="2" applyNumberFormat="1" applyFont="1" applyFill="1" applyBorder="1" applyAlignment="1">
      <alignment horizontal="right" vertical="center" wrapText="1"/>
    </xf>
    <xf numFmtId="164" fontId="32" fillId="3" borderId="22" xfId="6" applyNumberFormat="1" applyFont="1" applyFill="1" applyBorder="1" applyAlignment="1">
      <alignment horizontal="left" vertical="center"/>
    </xf>
    <xf numFmtId="164" fontId="32" fillId="3" borderId="52" xfId="6" applyNumberFormat="1" applyFont="1" applyFill="1" applyBorder="1" applyAlignment="1">
      <alignment horizontal="left" vertical="center"/>
    </xf>
    <xf numFmtId="164" fontId="32" fillId="3" borderId="23" xfId="6" applyNumberFormat="1" applyFont="1" applyFill="1" applyBorder="1" applyAlignment="1">
      <alignment horizontal="left" vertical="center"/>
    </xf>
    <xf numFmtId="164" fontId="43" fillId="3" borderId="22" xfId="2" applyNumberFormat="1" applyFont="1" applyFill="1" applyBorder="1" applyAlignment="1">
      <alignment horizontal="right" vertical="center" wrapText="1"/>
    </xf>
    <xf numFmtId="164" fontId="43" fillId="3" borderId="52" xfId="2" applyNumberFormat="1" applyFont="1" applyFill="1" applyBorder="1" applyAlignment="1">
      <alignment horizontal="right" vertical="center" wrapText="1"/>
    </xf>
    <xf numFmtId="164" fontId="43" fillId="3" borderId="23" xfId="2" applyNumberFormat="1" applyFont="1" applyFill="1" applyBorder="1" applyAlignment="1">
      <alignment horizontal="right" vertical="center" wrapText="1"/>
    </xf>
    <xf numFmtId="164" fontId="43" fillId="3" borderId="13" xfId="2" applyNumberFormat="1" applyFont="1" applyFill="1" applyBorder="1" applyAlignment="1">
      <alignment horizontal="right" vertical="center"/>
    </xf>
    <xf numFmtId="164" fontId="43" fillId="3" borderId="2" xfId="2" applyNumberFormat="1" applyFont="1" applyFill="1" applyBorder="1" applyAlignment="1">
      <alignment horizontal="right" vertical="center"/>
    </xf>
    <xf numFmtId="164" fontId="43" fillId="3" borderId="3" xfId="2" applyNumberFormat="1" applyFont="1" applyFill="1" applyBorder="1" applyAlignment="1">
      <alignment horizontal="right" vertical="center"/>
    </xf>
    <xf numFmtId="164" fontId="5" fillId="10" borderId="61" xfId="6" applyNumberFormat="1" applyFont="1" applyFill="1" applyBorder="1" applyAlignment="1">
      <alignment horizontal="center" vertical="center" textRotation="90"/>
    </xf>
    <xf numFmtId="164" fontId="5" fillId="10" borderId="62" xfId="6" applyNumberFormat="1" applyFont="1" applyFill="1" applyBorder="1" applyAlignment="1">
      <alignment horizontal="center" vertical="center" textRotation="90"/>
    </xf>
    <xf numFmtId="164" fontId="5" fillId="10" borderId="6" xfId="6" applyNumberFormat="1" applyFont="1" applyFill="1" applyBorder="1" applyAlignment="1">
      <alignment horizontal="center" vertical="center" textRotation="90"/>
    </xf>
    <xf numFmtId="164" fontId="5" fillId="10" borderId="70" xfId="6" applyNumberFormat="1" applyFont="1" applyFill="1" applyBorder="1" applyAlignment="1">
      <alignment horizontal="center" vertical="center" textRotation="90"/>
    </xf>
    <xf numFmtId="164" fontId="32" fillId="3" borderId="27" xfId="6" applyNumberFormat="1" applyFont="1" applyFill="1" applyBorder="1" applyAlignment="1">
      <alignment horizontal="left" vertical="center" wrapText="1"/>
    </xf>
    <xf numFmtId="164" fontId="32" fillId="3" borderId="4" xfId="6" applyNumberFormat="1" applyFont="1" applyFill="1" applyBorder="1" applyAlignment="1">
      <alignment horizontal="left" vertical="center" wrapText="1"/>
    </xf>
    <xf numFmtId="164" fontId="32" fillId="3" borderId="56" xfId="6" applyNumberFormat="1" applyFont="1" applyFill="1" applyBorder="1" applyAlignment="1">
      <alignment horizontal="left" vertical="center" wrapText="1"/>
    </xf>
    <xf numFmtId="164" fontId="43" fillId="3" borderId="25" xfId="6" applyNumberFormat="1" applyFont="1" applyFill="1" applyBorder="1" applyAlignment="1">
      <alignment horizontal="right" vertical="center"/>
    </xf>
    <xf numFmtId="164" fontId="43" fillId="3" borderId="27" xfId="6" applyNumberFormat="1" applyFont="1" applyFill="1" applyBorder="1" applyAlignment="1">
      <alignment horizontal="right" vertical="center" wrapText="1"/>
    </xf>
    <xf numFmtId="164" fontId="43" fillId="3" borderId="4" xfId="6" applyNumberFormat="1" applyFont="1" applyFill="1" applyBorder="1" applyAlignment="1">
      <alignment horizontal="right" vertical="center" wrapText="1"/>
    </xf>
    <xf numFmtId="164" fontId="43" fillId="3" borderId="56" xfId="6" applyNumberFormat="1" applyFont="1" applyFill="1" applyBorder="1" applyAlignment="1">
      <alignment horizontal="right" vertical="center" wrapText="1"/>
    </xf>
    <xf numFmtId="164" fontId="43" fillId="3" borderId="27" xfId="2" applyNumberFormat="1" applyFont="1" applyFill="1" applyBorder="1" applyAlignment="1">
      <alignment horizontal="right" vertical="center"/>
    </xf>
    <xf numFmtId="164" fontId="43" fillId="3" borderId="4" xfId="2" applyNumberFormat="1" applyFont="1" applyFill="1" applyBorder="1" applyAlignment="1">
      <alignment horizontal="right" vertical="center"/>
    </xf>
    <xf numFmtId="164" fontId="43" fillId="3" borderId="56" xfId="2" applyNumberFormat="1" applyFont="1" applyFill="1" applyBorder="1" applyAlignment="1">
      <alignment horizontal="right" vertical="center"/>
    </xf>
    <xf numFmtId="164" fontId="32" fillId="3" borderId="33" xfId="6" applyNumberFormat="1" applyFont="1" applyFill="1" applyBorder="1" applyAlignment="1">
      <alignment horizontal="left" vertical="center"/>
    </xf>
    <xf numFmtId="164" fontId="32" fillId="3" borderId="37" xfId="6" applyNumberFormat="1" applyFont="1" applyFill="1" applyBorder="1" applyAlignment="1">
      <alignment horizontal="left" vertical="center"/>
    </xf>
    <xf numFmtId="164" fontId="32" fillId="3" borderId="48" xfId="6" applyNumberFormat="1" applyFont="1" applyFill="1" applyBorder="1" applyAlignment="1">
      <alignment horizontal="left" vertical="center"/>
    </xf>
    <xf numFmtId="164" fontId="43" fillId="3" borderId="33" xfId="2" applyNumberFormat="1" applyFont="1" applyFill="1" applyBorder="1" applyAlignment="1">
      <alignment horizontal="right" vertical="center" wrapText="1"/>
    </xf>
    <xf numFmtId="164" fontId="43" fillId="3" borderId="37" xfId="2" applyNumberFormat="1" applyFont="1" applyFill="1" applyBorder="1" applyAlignment="1">
      <alignment horizontal="right" vertical="center" wrapText="1"/>
    </xf>
    <xf numFmtId="164" fontId="43" fillId="3" borderId="48" xfId="2" applyNumberFormat="1" applyFont="1" applyFill="1" applyBorder="1" applyAlignment="1">
      <alignment horizontal="right" vertical="center" wrapText="1"/>
    </xf>
    <xf numFmtId="164" fontId="5" fillId="3" borderId="66" xfId="6" applyNumberFormat="1" applyFont="1" applyFill="1" applyBorder="1" applyAlignment="1">
      <alignment horizontal="left" vertical="center" wrapText="1"/>
    </xf>
    <xf numFmtId="164" fontId="5" fillId="3" borderId="15" xfId="6" applyNumberFormat="1" applyFont="1" applyFill="1" applyBorder="1" applyAlignment="1">
      <alignment horizontal="left" vertical="center" wrapText="1"/>
    </xf>
    <xf numFmtId="164" fontId="5" fillId="3" borderId="67" xfId="6" applyNumberFormat="1" applyFont="1" applyFill="1" applyBorder="1" applyAlignment="1">
      <alignment horizontal="left" vertical="center" wrapText="1"/>
    </xf>
    <xf numFmtId="164" fontId="5" fillId="3" borderId="66" xfId="2" applyNumberFormat="1" applyFont="1" applyFill="1" applyBorder="1" applyAlignment="1">
      <alignment horizontal="right" vertical="center" wrapText="1"/>
    </xf>
    <xf numFmtId="164" fontId="5" fillId="3" borderId="15" xfId="2" applyNumberFormat="1" applyFont="1" applyFill="1" applyBorder="1" applyAlignment="1">
      <alignment horizontal="right" vertical="center" wrapText="1"/>
    </xf>
    <xf numFmtId="164" fontId="5" fillId="3" borderId="67" xfId="2" applyNumberFormat="1" applyFont="1" applyFill="1" applyBorder="1" applyAlignment="1">
      <alignment horizontal="right" vertical="center" wrapText="1"/>
    </xf>
    <xf numFmtId="164" fontId="43" fillId="4" borderId="13" xfId="6" applyNumberFormat="1" applyFont="1" applyFill="1" applyBorder="1" applyAlignment="1">
      <alignment horizontal="right" vertical="center" wrapText="1"/>
    </xf>
    <xf numFmtId="164" fontId="43" fillId="4" borderId="2" xfId="6" applyNumberFormat="1" applyFont="1" applyFill="1" applyBorder="1" applyAlignment="1">
      <alignment horizontal="right" vertical="center" wrapText="1"/>
    </xf>
    <xf numFmtId="164" fontId="43" fillId="4" borderId="3" xfId="6" applyNumberFormat="1" applyFont="1" applyFill="1" applyBorder="1" applyAlignment="1">
      <alignment horizontal="right" vertical="center" wrapText="1"/>
    </xf>
    <xf numFmtId="164" fontId="43" fillId="4" borderId="13" xfId="2" applyNumberFormat="1" applyFont="1" applyFill="1" applyBorder="1" applyAlignment="1">
      <alignment horizontal="right" vertical="center"/>
    </xf>
    <xf numFmtId="164" fontId="43" fillId="4" borderId="2" xfId="2" applyNumberFormat="1" applyFont="1" applyFill="1" applyBorder="1" applyAlignment="1">
      <alignment horizontal="right" vertical="center"/>
    </xf>
    <xf numFmtId="164" fontId="43" fillId="4" borderId="3" xfId="2" applyNumberFormat="1" applyFont="1" applyFill="1" applyBorder="1" applyAlignment="1">
      <alignment horizontal="right" vertical="center"/>
    </xf>
    <xf numFmtId="164" fontId="32" fillId="3" borderId="33" xfId="6" applyNumberFormat="1" applyFont="1" applyFill="1" applyBorder="1" applyAlignment="1">
      <alignment horizontal="left" vertical="center" wrapText="1"/>
    </xf>
    <xf numFmtId="164" fontId="32" fillId="3" borderId="37" xfId="6" applyNumberFormat="1" applyFont="1" applyFill="1" applyBorder="1" applyAlignment="1">
      <alignment horizontal="left" vertical="center" wrapText="1"/>
    </xf>
    <xf numFmtId="164" fontId="32" fillId="3" borderId="48" xfId="6" applyNumberFormat="1" applyFont="1" applyFill="1" applyBorder="1" applyAlignment="1">
      <alignment horizontal="left" vertical="center" wrapText="1"/>
    </xf>
    <xf numFmtId="164" fontId="4" fillId="3" borderId="32" xfId="6" applyNumberFormat="1" applyFont="1" applyFill="1" applyBorder="1" applyAlignment="1">
      <alignment horizontal="right" vertical="center"/>
    </xf>
    <xf numFmtId="164" fontId="43" fillId="3" borderId="33" xfId="6" applyNumberFormat="1" applyFont="1" applyFill="1" applyBorder="1" applyAlignment="1">
      <alignment horizontal="right" vertical="center" wrapText="1"/>
    </xf>
    <xf numFmtId="164" fontId="43" fillId="3" borderId="37" xfId="6" applyNumberFormat="1" applyFont="1" applyFill="1" applyBorder="1" applyAlignment="1">
      <alignment horizontal="right" vertical="center" wrapText="1"/>
    </xf>
    <xf numFmtId="164" fontId="43" fillId="3" borderId="48" xfId="6" applyNumberFormat="1" applyFont="1" applyFill="1" applyBorder="1" applyAlignment="1">
      <alignment horizontal="right" vertical="center" wrapText="1"/>
    </xf>
    <xf numFmtId="164" fontId="4" fillId="3" borderId="33" xfId="2" applyNumberFormat="1" applyFont="1" applyFill="1" applyBorder="1" applyAlignment="1">
      <alignment horizontal="right" vertical="center"/>
    </xf>
    <xf numFmtId="164" fontId="4" fillId="3" borderId="37" xfId="2" applyNumberFormat="1" applyFont="1" applyFill="1" applyBorder="1" applyAlignment="1">
      <alignment horizontal="right" vertical="center"/>
    </xf>
    <xf numFmtId="164" fontId="4" fillId="3" borderId="48" xfId="2" applyNumberFormat="1" applyFont="1" applyFill="1" applyBorder="1" applyAlignment="1">
      <alignment horizontal="right" vertical="center"/>
    </xf>
    <xf numFmtId="164" fontId="44" fillId="6" borderId="13" xfId="6" applyNumberFormat="1" applyFont="1" applyFill="1" applyBorder="1" applyAlignment="1">
      <alignment horizontal="center" vertical="center" wrapText="1"/>
    </xf>
    <xf numFmtId="164" fontId="44" fillId="6" borderId="2" xfId="6" applyNumberFormat="1" applyFont="1" applyFill="1" applyBorder="1" applyAlignment="1">
      <alignment horizontal="center" vertical="center" wrapText="1"/>
    </xf>
    <xf numFmtId="164" fontId="44" fillId="6" borderId="3" xfId="6" applyNumberFormat="1" applyFont="1" applyFill="1" applyBorder="1" applyAlignment="1">
      <alignment horizontal="center" vertical="center" wrapText="1"/>
    </xf>
    <xf numFmtId="164" fontId="43" fillId="3" borderId="13" xfId="2" applyNumberFormat="1" applyFont="1" applyFill="1" applyBorder="1" applyAlignment="1">
      <alignment horizontal="right" vertical="center" wrapText="1"/>
    </xf>
    <xf numFmtId="164" fontId="43" fillId="3" borderId="2" xfId="2" applyNumberFormat="1" applyFont="1" applyFill="1" applyBorder="1" applyAlignment="1">
      <alignment horizontal="right" vertical="center" wrapText="1"/>
    </xf>
    <xf numFmtId="164" fontId="43" fillId="3" borderId="3" xfId="2" applyNumberFormat="1" applyFont="1" applyFill="1" applyBorder="1" applyAlignment="1">
      <alignment horizontal="right" vertical="center" wrapText="1"/>
    </xf>
    <xf numFmtId="164" fontId="32" fillId="3" borderId="13" xfId="6" applyNumberFormat="1" applyFont="1" applyFill="1" applyBorder="1" applyAlignment="1">
      <alignment vertical="center" wrapText="1"/>
    </xf>
    <xf numFmtId="164" fontId="32" fillId="3" borderId="2" xfId="6" applyNumberFormat="1" applyFont="1" applyFill="1" applyBorder="1" applyAlignment="1">
      <alignment vertical="center" wrapText="1"/>
    </xf>
    <xf numFmtId="164" fontId="32" fillId="3" borderId="3" xfId="6" applyNumberFormat="1" applyFont="1" applyFill="1" applyBorder="1" applyAlignment="1">
      <alignment vertical="center" wrapText="1"/>
    </xf>
    <xf numFmtId="164" fontId="4" fillId="4" borderId="35" xfId="6" applyNumberFormat="1" applyFont="1" applyFill="1" applyBorder="1" applyAlignment="1">
      <alignment horizontal="center" vertical="center"/>
    </xf>
    <xf numFmtId="164" fontId="4" fillId="4" borderId="63" xfId="6" applyNumberFormat="1" applyFont="1" applyFill="1" applyBorder="1" applyAlignment="1">
      <alignment horizontal="center" vertical="center"/>
    </xf>
    <xf numFmtId="164" fontId="4" fillId="13" borderId="32" xfId="6" applyNumberFormat="1" applyFont="1" applyFill="1" applyBorder="1" applyAlignment="1">
      <alignment horizontal="center" vertical="center"/>
    </xf>
    <xf numFmtId="164" fontId="4" fillId="13" borderId="30" xfId="6" applyNumberFormat="1" applyFont="1" applyFill="1" applyBorder="1" applyAlignment="1">
      <alignment horizontal="center" vertical="center"/>
    </xf>
    <xf numFmtId="164" fontId="4" fillId="13" borderId="33" xfId="0" applyNumberFormat="1" applyFont="1" applyFill="1" applyBorder="1" applyAlignment="1">
      <alignment horizontal="right" vertical="center"/>
    </xf>
    <xf numFmtId="164" fontId="4" fillId="13" borderId="48" xfId="0" applyNumberFormat="1" applyFont="1" applyFill="1" applyBorder="1" applyAlignment="1">
      <alignment horizontal="right" vertical="center"/>
    </xf>
    <xf numFmtId="164" fontId="4" fillId="13" borderId="22" xfId="0" applyNumberFormat="1" applyFont="1" applyFill="1" applyBorder="1" applyAlignment="1">
      <alignment horizontal="right" vertical="center"/>
    </xf>
    <xf numFmtId="164" fontId="4" fillId="13" borderId="23" xfId="0" applyNumberFormat="1" applyFont="1" applyFill="1" applyBorder="1" applyAlignment="1">
      <alignment horizontal="right" vertical="center"/>
    </xf>
    <xf numFmtId="164" fontId="4" fillId="13" borderId="33" xfId="0" applyNumberFormat="1" applyFont="1" applyFill="1" applyBorder="1" applyAlignment="1">
      <alignment horizontal="right"/>
    </xf>
    <xf numFmtId="164" fontId="4" fillId="13" borderId="48" xfId="0" applyNumberFormat="1" applyFont="1" applyFill="1" applyBorder="1" applyAlignment="1">
      <alignment horizontal="right"/>
    </xf>
    <xf numFmtId="164" fontId="4" fillId="13" borderId="22" xfId="0" applyNumberFormat="1" applyFont="1" applyFill="1" applyBorder="1" applyAlignment="1">
      <alignment horizontal="right"/>
    </xf>
    <xf numFmtId="164" fontId="4" fillId="13" borderId="23" xfId="0" applyNumberFormat="1" applyFont="1" applyFill="1" applyBorder="1" applyAlignment="1">
      <alignment horizontal="right"/>
    </xf>
    <xf numFmtId="164" fontId="4" fillId="13" borderId="33" xfId="2" applyNumberFormat="1" applyFont="1" applyFill="1" applyBorder="1" applyAlignment="1">
      <alignment horizontal="right" vertical="center" wrapText="1"/>
    </xf>
    <xf numFmtId="164" fontId="4" fillId="13" borderId="37" xfId="2" applyNumberFormat="1" applyFont="1" applyFill="1" applyBorder="1" applyAlignment="1">
      <alignment horizontal="right" vertical="center" wrapText="1"/>
    </xf>
    <xf numFmtId="164" fontId="4" fillId="13" borderId="48" xfId="2" applyNumberFormat="1" applyFont="1" applyFill="1" applyBorder="1" applyAlignment="1">
      <alignment horizontal="right" vertical="center" wrapText="1"/>
    </xf>
    <xf numFmtId="164" fontId="4" fillId="13" borderId="22" xfId="2" applyNumberFormat="1" applyFont="1" applyFill="1" applyBorder="1" applyAlignment="1">
      <alignment horizontal="right" vertical="center" wrapText="1"/>
    </xf>
    <xf numFmtId="164" fontId="4" fillId="13" borderId="52" xfId="2" applyNumberFormat="1" applyFont="1" applyFill="1" applyBorder="1" applyAlignment="1">
      <alignment horizontal="right" vertical="center" wrapText="1"/>
    </xf>
    <xf numFmtId="164" fontId="4" fillId="13" borderId="23" xfId="2" applyNumberFormat="1" applyFont="1" applyFill="1" applyBorder="1" applyAlignment="1">
      <alignment horizontal="right" vertical="center" wrapText="1"/>
    </xf>
    <xf numFmtId="164" fontId="0" fillId="13" borderId="33" xfId="6" applyNumberFormat="1" applyFont="1" applyFill="1" applyBorder="1" applyAlignment="1">
      <alignment horizontal="left" vertical="center" wrapText="1"/>
    </xf>
    <xf numFmtId="164" fontId="0" fillId="13" borderId="37" xfId="6" applyNumberFormat="1" applyFont="1" applyFill="1" applyBorder="1" applyAlignment="1">
      <alignment horizontal="left" vertical="center" wrapText="1"/>
    </xf>
    <xf numFmtId="164" fontId="0" fillId="13" borderId="48" xfId="6" applyNumberFormat="1" applyFont="1" applyFill="1" applyBorder="1" applyAlignment="1">
      <alignment horizontal="left" vertical="center" wrapText="1"/>
    </xf>
    <xf numFmtId="164" fontId="0" fillId="13" borderId="22" xfId="6" applyNumberFormat="1" applyFont="1" applyFill="1" applyBorder="1" applyAlignment="1">
      <alignment horizontal="left" vertical="center" wrapText="1"/>
    </xf>
    <xf numFmtId="164" fontId="0" fillId="13" borderId="52" xfId="6" applyNumberFormat="1" applyFont="1" applyFill="1" applyBorder="1" applyAlignment="1">
      <alignment horizontal="left" vertical="center" wrapText="1"/>
    </xf>
    <xf numFmtId="164" fontId="0" fillId="13" borderId="23" xfId="6" applyNumberFormat="1" applyFont="1" applyFill="1" applyBorder="1" applyAlignment="1">
      <alignment horizontal="left" vertical="center" wrapText="1"/>
    </xf>
    <xf numFmtId="164" fontId="4" fillId="13" borderId="33" xfId="2" applyNumberFormat="1" applyFont="1" applyFill="1" applyBorder="1" applyAlignment="1">
      <alignment horizontal="right" vertical="center"/>
    </xf>
    <xf numFmtId="164" fontId="4" fillId="13" borderId="48" xfId="2" applyNumberFormat="1" applyFont="1" applyFill="1" applyBorder="1" applyAlignment="1">
      <alignment horizontal="right" vertical="center"/>
    </xf>
    <xf numFmtId="164" fontId="4" fillId="13" borderId="22" xfId="2" applyNumberFormat="1" applyFont="1" applyFill="1" applyBorder="1" applyAlignment="1">
      <alignment horizontal="right" vertical="center"/>
    </xf>
    <xf numFmtId="164" fontId="4" fillId="13" borderId="23" xfId="2" applyNumberFormat="1" applyFont="1" applyFill="1" applyBorder="1" applyAlignment="1">
      <alignment horizontal="right" vertical="center"/>
    </xf>
    <xf numFmtId="164" fontId="5" fillId="10" borderId="59" xfId="6" applyNumberFormat="1" applyFont="1" applyFill="1" applyBorder="1" applyAlignment="1">
      <alignment horizontal="left" vertical="center" wrapText="1"/>
    </xf>
    <xf numFmtId="164" fontId="5" fillId="10" borderId="59" xfId="6" applyNumberFormat="1" applyFont="1" applyFill="1" applyBorder="1" applyAlignment="1">
      <alignment horizontal="center" vertical="center" wrapText="1"/>
    </xf>
    <xf numFmtId="164" fontId="5" fillId="10" borderId="60" xfId="6" applyNumberFormat="1" applyFont="1" applyFill="1" applyBorder="1" applyAlignment="1">
      <alignment horizontal="center" vertical="center" wrapText="1"/>
    </xf>
    <xf numFmtId="164" fontId="43" fillId="3" borderId="13" xfId="6" applyNumberFormat="1" applyFont="1" applyFill="1" applyBorder="1" applyAlignment="1">
      <alignment horizontal="right"/>
    </xf>
    <xf numFmtId="164" fontId="43" fillId="3" borderId="3" xfId="6" applyNumberFormat="1" applyFont="1" applyFill="1" applyBorder="1" applyAlignment="1">
      <alignment horizontal="right"/>
    </xf>
    <xf numFmtId="164" fontId="5" fillId="10" borderId="53" xfId="6" applyNumberFormat="1" applyFont="1" applyFill="1" applyBorder="1" applyAlignment="1">
      <alignment horizontal="center" vertical="center" textRotation="90" wrapText="1"/>
    </xf>
    <xf numFmtId="164" fontId="5" fillId="10" borderId="54" xfId="6" applyNumberFormat="1" applyFont="1" applyFill="1" applyBorder="1" applyAlignment="1">
      <alignment horizontal="center" vertical="center" textRotation="90" wrapText="1"/>
    </xf>
    <xf numFmtId="164" fontId="5" fillId="10" borderId="55" xfId="6" applyNumberFormat="1" applyFont="1" applyFill="1" applyBorder="1" applyAlignment="1">
      <alignment horizontal="center" vertical="center" textRotation="90" wrapText="1"/>
    </xf>
    <xf numFmtId="164" fontId="32" fillId="3" borderId="27" xfId="6" applyNumberFormat="1" applyFont="1" applyFill="1" applyBorder="1" applyAlignment="1">
      <alignment vertical="center" wrapText="1"/>
    </xf>
    <xf numFmtId="164" fontId="32" fillId="3" borderId="4" xfId="6" applyNumberFormat="1" applyFont="1" applyFill="1" applyBorder="1" applyAlignment="1">
      <alignment vertical="center" wrapText="1"/>
    </xf>
    <xf numFmtId="164" fontId="32" fillId="3" borderId="56" xfId="6" applyNumberFormat="1" applyFont="1" applyFill="1" applyBorder="1" applyAlignment="1">
      <alignment vertical="center" wrapText="1"/>
    </xf>
    <xf numFmtId="164" fontId="4" fillId="3" borderId="27" xfId="6" applyNumberFormat="1" applyFont="1" applyFill="1" applyBorder="1" applyAlignment="1">
      <alignment horizontal="right" vertical="center"/>
    </xf>
    <xf numFmtId="164" fontId="4" fillId="3" borderId="56" xfId="6" applyNumberFormat="1" applyFont="1" applyFill="1" applyBorder="1" applyAlignment="1">
      <alignment horizontal="right" vertical="center"/>
    </xf>
    <xf numFmtId="164" fontId="5" fillId="3" borderId="0" xfId="6" applyNumberFormat="1" applyFont="1" applyFill="1" applyAlignment="1">
      <alignment horizontal="center"/>
    </xf>
    <xf numFmtId="164" fontId="41" fillId="3" borderId="0" xfId="7" applyNumberFormat="1" applyFont="1" applyFill="1" applyBorder="1" applyAlignment="1">
      <alignment horizontal="center" vertical="center" wrapText="1"/>
    </xf>
    <xf numFmtId="41" fontId="50" fillId="12" borderId="14" xfId="2" applyFont="1" applyFill="1" applyBorder="1" applyAlignment="1">
      <alignment horizontal="center"/>
    </xf>
    <xf numFmtId="41" fontId="50" fillId="12" borderId="15" xfId="2" applyFont="1" applyFill="1" applyBorder="1" applyAlignment="1">
      <alignment horizontal="center"/>
    </xf>
    <xf numFmtId="41" fontId="50" fillId="12" borderId="16" xfId="2" applyFont="1" applyFill="1" applyBorder="1" applyAlignment="1">
      <alignment horizontal="center"/>
    </xf>
    <xf numFmtId="164" fontId="5" fillId="6" borderId="17" xfId="6" applyNumberFormat="1" applyFont="1" applyFill="1" applyBorder="1" applyAlignment="1">
      <alignment horizontal="center" vertical="center"/>
    </xf>
    <xf numFmtId="164" fontId="5" fillId="6" borderId="19" xfId="6" applyNumberFormat="1" applyFont="1" applyFill="1" applyBorder="1" applyAlignment="1">
      <alignment horizontal="center" vertical="center"/>
    </xf>
    <xf numFmtId="164" fontId="5" fillId="6" borderId="6" xfId="6" applyNumberFormat="1" applyFont="1" applyFill="1" applyBorder="1" applyAlignment="1">
      <alignment horizontal="center" vertical="center"/>
    </xf>
    <xf numFmtId="164" fontId="5" fillId="6" borderId="7" xfId="6" applyNumberFormat="1" applyFont="1" applyFill="1" applyBorder="1" applyAlignment="1">
      <alignment horizontal="center" vertical="center"/>
    </xf>
    <xf numFmtId="164" fontId="5" fillId="6" borderId="10" xfId="6" applyNumberFormat="1" applyFont="1" applyFill="1" applyBorder="1" applyAlignment="1">
      <alignment horizontal="center" vertical="center"/>
    </xf>
    <xf numFmtId="164" fontId="5" fillId="6" borderId="12" xfId="6" applyNumberFormat="1" applyFont="1" applyFill="1" applyBorder="1" applyAlignment="1">
      <alignment horizontal="center" vertical="center"/>
    </xf>
    <xf numFmtId="164" fontId="5" fillId="10" borderId="17" xfId="6" applyNumberFormat="1" applyFont="1" applyFill="1" applyBorder="1" applyAlignment="1">
      <alignment horizontal="center" vertical="center"/>
    </xf>
    <xf numFmtId="164" fontId="5" fillId="10" borderId="18" xfId="6" applyNumberFormat="1" applyFont="1" applyFill="1" applyBorder="1" applyAlignment="1">
      <alignment horizontal="center" vertical="center"/>
    </xf>
    <xf numFmtId="164" fontId="5" fillId="10" borderId="6" xfId="6" applyNumberFormat="1" applyFont="1" applyFill="1" applyBorder="1" applyAlignment="1">
      <alignment horizontal="center" vertical="center"/>
    </xf>
    <xf numFmtId="164" fontId="5" fillId="10" borderId="0" xfId="6" applyNumberFormat="1" applyFont="1" applyFill="1" applyAlignment="1">
      <alignment horizontal="center" vertical="center"/>
    </xf>
    <xf numFmtId="164" fontId="5" fillId="10" borderId="10" xfId="6" applyNumberFormat="1" applyFont="1" applyFill="1" applyBorder="1" applyAlignment="1">
      <alignment horizontal="center" vertical="center"/>
    </xf>
    <xf numFmtId="164" fontId="5" fillId="10" borderId="11" xfId="6" applyNumberFormat="1" applyFont="1" applyFill="1" applyBorder="1" applyAlignment="1">
      <alignment horizontal="center" vertical="center"/>
    </xf>
    <xf numFmtId="164" fontId="5" fillId="10" borderId="27" xfId="6" applyNumberFormat="1" applyFont="1" applyFill="1" applyBorder="1" applyAlignment="1">
      <alignment horizontal="center" vertical="center" wrapText="1"/>
    </xf>
    <xf numFmtId="164" fontId="5" fillId="10" borderId="4" xfId="6" applyNumberFormat="1" applyFont="1" applyFill="1" applyBorder="1" applyAlignment="1">
      <alignment horizontal="center" vertical="center" wrapText="1"/>
    </xf>
    <xf numFmtId="164" fontId="5" fillId="10" borderId="56" xfId="6" applyNumberFormat="1" applyFont="1" applyFill="1" applyBorder="1" applyAlignment="1">
      <alignment horizontal="center" vertical="center" wrapText="1"/>
    </xf>
    <xf numFmtId="164" fontId="5" fillId="10" borderId="18" xfId="6" applyNumberFormat="1" applyFont="1" applyFill="1" applyBorder="1" applyAlignment="1">
      <alignment horizontal="center" vertical="center" wrapText="1"/>
    </xf>
    <xf numFmtId="164" fontId="5" fillId="10" borderId="19" xfId="6" applyNumberFormat="1" applyFont="1" applyFill="1" applyBorder="1" applyAlignment="1">
      <alignment horizontal="center" vertical="center" wrapText="1"/>
    </xf>
    <xf numFmtId="164" fontId="5" fillId="10" borderId="0" xfId="6" applyNumberFormat="1" applyFont="1" applyFill="1" applyAlignment="1">
      <alignment horizontal="center" vertical="center" wrapText="1"/>
    </xf>
    <xf numFmtId="164" fontId="5" fillId="10" borderId="7" xfId="6" applyNumberFormat="1" applyFont="1" applyFill="1" applyBorder="1" applyAlignment="1">
      <alignment horizontal="center" vertical="center" wrapText="1"/>
    </xf>
    <xf numFmtId="164" fontId="5" fillId="10" borderId="11" xfId="6" applyNumberFormat="1" applyFont="1" applyFill="1" applyBorder="1" applyAlignment="1">
      <alignment horizontal="center" vertical="center" wrapText="1"/>
    </xf>
    <xf numFmtId="164" fontId="5" fillId="10" borderId="12" xfId="6" applyNumberFormat="1" applyFont="1" applyFill="1" applyBorder="1" applyAlignment="1">
      <alignment horizontal="center" vertical="center" wrapText="1"/>
    </xf>
    <xf numFmtId="164" fontId="5" fillId="10" borderId="1" xfId="6" applyNumberFormat="1" applyFont="1" applyFill="1" applyBorder="1" applyAlignment="1">
      <alignment horizontal="center" vertical="center" wrapText="1"/>
    </xf>
    <xf numFmtId="164" fontId="5" fillId="10" borderId="3" xfId="6" applyNumberFormat="1" applyFont="1" applyFill="1" applyBorder="1" applyAlignment="1">
      <alignment horizontal="center" vertical="center" wrapText="1"/>
    </xf>
    <xf numFmtId="164" fontId="5" fillId="10" borderId="33" xfId="6" applyNumberFormat="1" applyFont="1" applyFill="1" applyBorder="1" applyAlignment="1">
      <alignment horizontal="center" vertical="center" wrapText="1"/>
    </xf>
    <xf numFmtId="164" fontId="5" fillId="10" borderId="37" xfId="6" applyNumberFormat="1" applyFont="1" applyFill="1" applyBorder="1" applyAlignment="1">
      <alignment horizontal="center" vertical="center" wrapText="1"/>
    </xf>
    <xf numFmtId="164" fontId="5" fillId="10" borderId="48" xfId="6" applyNumberFormat="1" applyFont="1" applyFill="1" applyBorder="1" applyAlignment="1">
      <alignment horizontal="center" vertical="center" wrapText="1"/>
    </xf>
    <xf numFmtId="164" fontId="5" fillId="10" borderId="57" xfId="6" applyNumberFormat="1" applyFont="1" applyFill="1" applyBorder="1" applyAlignment="1">
      <alignment horizontal="center" vertical="center" wrapText="1"/>
    </xf>
    <xf numFmtId="164" fontId="5" fillId="10" borderId="58" xfId="6" applyNumberFormat="1" applyFont="1" applyFill="1" applyBorder="1" applyAlignment="1">
      <alignment horizontal="center" vertical="center" wrapText="1"/>
    </xf>
    <xf numFmtId="164" fontId="4" fillId="3" borderId="27" xfId="2" applyNumberFormat="1" applyFont="1" applyFill="1" applyBorder="1" applyAlignment="1">
      <alignment horizontal="right" vertical="center" wrapText="1"/>
    </xf>
    <xf numFmtId="164" fontId="4" fillId="3" borderId="4" xfId="2" applyNumberFormat="1" applyFont="1" applyFill="1" applyBorder="1" applyAlignment="1">
      <alignment horizontal="right" vertical="center" wrapText="1"/>
    </xf>
    <xf numFmtId="164" fontId="4" fillId="3" borderId="56" xfId="2" applyNumberFormat="1" applyFont="1" applyFill="1" applyBorder="1" applyAlignment="1">
      <alignment horizontal="right" vertical="center" wrapText="1"/>
    </xf>
    <xf numFmtId="0" fontId="0" fillId="8" borderId="18" xfId="0" applyFill="1" applyBorder="1"/>
    <xf numFmtId="0" fontId="5" fillId="8" borderId="18" xfId="0" applyFont="1" applyFill="1" applyBorder="1" applyAlignment="1">
      <alignment horizontal="center" vertical="center"/>
    </xf>
    <xf numFmtId="0" fontId="5" fillId="8" borderId="19" xfId="0" applyFont="1" applyFill="1" applyBorder="1" applyAlignment="1">
      <alignment horizontal="center" vertical="center"/>
    </xf>
    <xf numFmtId="0" fontId="16" fillId="4" borderId="0" xfId="0" applyFont="1" applyFill="1"/>
    <xf numFmtId="0" fontId="10" fillId="4" borderId="0" xfId="0" applyFont="1" applyFill="1"/>
    <xf numFmtId="41" fontId="10" fillId="4" borderId="0" xfId="2" applyFont="1" applyFill="1"/>
    <xf numFmtId="0" fontId="21" fillId="4" borderId="0" xfId="0" applyFont="1" applyFill="1"/>
    <xf numFmtId="169" fontId="10" fillId="4" borderId="36" xfId="2" applyNumberFormat="1" applyFont="1" applyFill="1" applyBorder="1"/>
    <xf numFmtId="168" fontId="16" fillId="4" borderId="0" xfId="0" applyNumberFormat="1" applyFont="1" applyFill="1"/>
    <xf numFmtId="0" fontId="16" fillId="4" borderId="36" xfId="0" applyFont="1" applyFill="1" applyBorder="1"/>
    <xf numFmtId="0" fontId="25" fillId="4" borderId="0" xfId="4" applyFont="1" applyFill="1" applyAlignment="1">
      <alignment horizontal="center" vertical="center"/>
    </xf>
    <xf numFmtId="0" fontId="25" fillId="4" borderId="0" xfId="5" applyFont="1" applyFill="1" applyAlignment="1">
      <alignment horizontal="center" wrapText="1"/>
    </xf>
    <xf numFmtId="0" fontId="36" fillId="4" borderId="0" xfId="4" applyFont="1" applyFill="1"/>
    <xf numFmtId="0" fontId="25" fillId="4" borderId="0" xfId="5" applyFont="1" applyFill="1" applyAlignment="1">
      <alignment horizontal="right" wrapText="1"/>
    </xf>
    <xf numFmtId="0" fontId="36" fillId="8" borderId="33" xfId="4" applyFont="1" applyFill="1" applyBorder="1" applyAlignment="1">
      <alignment horizontal="center" vertical="center" wrapText="1"/>
    </xf>
    <xf numFmtId="0" fontId="36" fillId="8" borderId="48" xfId="4" applyFont="1" applyFill="1" applyBorder="1" applyAlignment="1">
      <alignment horizontal="center" vertical="center" wrapText="1"/>
    </xf>
    <xf numFmtId="0" fontId="36" fillId="8" borderId="49" xfId="4" applyFont="1" applyFill="1" applyBorder="1" applyAlignment="1">
      <alignment horizontal="center" vertical="center" wrapText="1"/>
    </xf>
    <xf numFmtId="0" fontId="36" fillId="8" borderId="50" xfId="4" applyFont="1" applyFill="1" applyBorder="1" applyAlignment="1">
      <alignment horizontal="center" vertical="center" wrapText="1"/>
    </xf>
    <xf numFmtId="0" fontId="36" fillId="8" borderId="22" xfId="4" applyFont="1" applyFill="1" applyBorder="1" applyAlignment="1">
      <alignment horizontal="center" vertical="center" wrapText="1"/>
    </xf>
    <xf numFmtId="0" fontId="36" fillId="8" borderId="23" xfId="4" applyFont="1" applyFill="1" applyBorder="1" applyAlignment="1">
      <alignment horizontal="center" vertical="center" wrapText="1"/>
    </xf>
    <xf numFmtId="0" fontId="25" fillId="8" borderId="13" xfId="4" applyFont="1" applyFill="1" applyBorder="1" applyAlignment="1">
      <alignment horizontal="center" vertical="center" wrapText="1"/>
    </xf>
    <xf numFmtId="0" fontId="25" fillId="8" borderId="3" xfId="4" applyFont="1" applyFill="1" applyBorder="1" applyAlignment="1">
      <alignment horizontal="center" vertical="center" wrapText="1"/>
    </xf>
    <xf numFmtId="0" fontId="37" fillId="8" borderId="13" xfId="4" applyFont="1" applyFill="1" applyBorder="1" applyAlignment="1">
      <alignment horizontal="center" vertical="center" wrapText="1"/>
    </xf>
    <xf numFmtId="0" fontId="37" fillId="8" borderId="3" xfId="4" applyFont="1" applyFill="1" applyBorder="1" applyAlignment="1">
      <alignment horizontal="center" vertical="center" wrapText="1"/>
    </xf>
    <xf numFmtId="41" fontId="8" fillId="8" borderId="13" xfId="2" applyFont="1" applyFill="1" applyBorder="1" applyAlignment="1">
      <alignment horizontal="center" vertical="center" wrapText="1"/>
    </xf>
    <xf numFmtId="41" fontId="8" fillId="8" borderId="3" xfId="2" applyFont="1" applyFill="1" applyBorder="1" applyAlignment="1">
      <alignment horizontal="center" vertical="center" wrapText="1"/>
    </xf>
    <xf numFmtId="0" fontId="36" fillId="8" borderId="32" xfId="4" applyFont="1" applyFill="1" applyBorder="1" applyAlignment="1">
      <alignment horizontal="center" vertical="center" wrapText="1"/>
    </xf>
    <xf numFmtId="0" fontId="36" fillId="8" borderId="51" xfId="4" applyFont="1" applyFill="1" applyBorder="1" applyAlignment="1">
      <alignment horizontal="center" vertical="center" wrapText="1"/>
    </xf>
    <xf numFmtId="0" fontId="36" fillId="8" borderId="30" xfId="4" applyFont="1" applyFill="1" applyBorder="1" applyAlignment="1">
      <alignment horizontal="center" vertical="center" wrapText="1"/>
    </xf>
    <xf numFmtId="0" fontId="25" fillId="8" borderId="1" xfId="4" applyFont="1" applyFill="1" applyBorder="1" applyAlignment="1">
      <alignment horizontal="center" vertical="center" wrapText="1"/>
    </xf>
    <xf numFmtId="0" fontId="37" fillId="8" borderId="1" xfId="4" applyFont="1" applyFill="1" applyBorder="1" applyAlignment="1">
      <alignment horizontal="center" vertical="center" wrapText="1"/>
    </xf>
    <xf numFmtId="41" fontId="8" fillId="8" borderId="1" xfId="2" applyFont="1" applyFill="1" applyBorder="1" applyAlignment="1">
      <alignment horizontal="center" vertical="center" wrapText="1"/>
    </xf>
    <xf numFmtId="0" fontId="1" fillId="14" borderId="28" xfId="0" applyFont="1" applyFill="1" applyBorder="1" applyAlignment="1">
      <alignment horizontal="center" vertical="center"/>
    </xf>
    <xf numFmtId="0" fontId="1" fillId="14" borderId="4" xfId="0" applyFont="1" applyFill="1" applyBorder="1" applyAlignment="1">
      <alignment horizontal="center" vertical="center"/>
    </xf>
    <xf numFmtId="0" fontId="1" fillId="14" borderId="5" xfId="0" applyFont="1" applyFill="1" applyBorder="1" applyAlignment="1">
      <alignment horizontal="center" vertical="center"/>
    </xf>
    <xf numFmtId="0" fontId="23" fillId="14" borderId="32" xfId="0" applyFont="1" applyFill="1" applyBorder="1" applyAlignment="1">
      <alignment horizontal="center" vertical="center" wrapText="1"/>
    </xf>
    <xf numFmtId="49" fontId="30" fillId="14" borderId="0" xfId="0" applyNumberFormat="1" applyFont="1" applyFill="1" applyAlignment="1">
      <alignment horizontal="center"/>
    </xf>
    <xf numFmtId="0" fontId="23" fillId="14" borderId="0" xfId="0" applyFont="1" applyFill="1"/>
    <xf numFmtId="41" fontId="16" fillId="14" borderId="0" xfId="2" applyFont="1" applyFill="1"/>
    <xf numFmtId="49" fontId="6" fillId="14" borderId="36" xfId="0" applyNumberFormat="1" applyFont="1" applyFill="1" applyBorder="1" applyAlignment="1">
      <alignment horizontal="center"/>
    </xf>
    <xf numFmtId="0" fontId="6" fillId="14" borderId="36" xfId="0" applyFont="1" applyFill="1" applyBorder="1"/>
    <xf numFmtId="41" fontId="6" fillId="14" borderId="36" xfId="2" applyFont="1" applyFill="1" applyBorder="1"/>
    <xf numFmtId="0" fontId="16" fillId="15" borderId="41" xfId="0" applyFont="1" applyFill="1" applyBorder="1" applyAlignment="1">
      <alignment horizontal="left" vertical="top" wrapText="1"/>
    </xf>
    <xf numFmtId="0" fontId="16" fillId="15" borderId="42" xfId="0" applyFont="1" applyFill="1" applyBorder="1" applyAlignment="1">
      <alignment horizontal="left" vertical="top" wrapText="1"/>
    </xf>
    <xf numFmtId="0" fontId="16" fillId="15" borderId="43" xfId="0" applyFont="1" applyFill="1" applyBorder="1" applyAlignment="1">
      <alignment horizontal="left" vertical="top" wrapText="1"/>
    </xf>
    <xf numFmtId="1" fontId="27" fillId="15" borderId="44" xfId="0" applyNumberFormat="1" applyFont="1" applyFill="1" applyBorder="1" applyAlignment="1">
      <alignment horizontal="right" vertical="top" shrinkToFit="1"/>
    </xf>
    <xf numFmtId="165" fontId="28" fillId="15" borderId="41" xfId="1" applyNumberFormat="1" applyFont="1" applyFill="1" applyBorder="1" applyAlignment="1">
      <alignment horizontal="left" wrapText="1"/>
    </xf>
    <xf numFmtId="165" fontId="28" fillId="15" borderId="42" xfId="1" applyNumberFormat="1" applyFont="1" applyFill="1" applyBorder="1" applyAlignment="1">
      <alignment horizontal="left" wrapText="1"/>
    </xf>
    <xf numFmtId="165" fontId="28" fillId="15" borderId="43" xfId="1" applyNumberFormat="1" applyFont="1" applyFill="1" applyBorder="1" applyAlignment="1">
      <alignment horizontal="left" wrapText="1"/>
    </xf>
    <xf numFmtId="170" fontId="36" fillId="4" borderId="0" xfId="2" applyNumberFormat="1" applyFont="1" applyFill="1" applyBorder="1"/>
    <xf numFmtId="171" fontId="36" fillId="4" borderId="0" xfId="2" applyNumberFormat="1" applyFont="1" applyFill="1" applyBorder="1"/>
    <xf numFmtId="165" fontId="8" fillId="3" borderId="37" xfId="1" applyNumberFormat="1" applyFont="1" applyFill="1" applyBorder="1" applyAlignment="1">
      <alignment horizontal="center" vertical="center" wrapText="1"/>
    </xf>
    <xf numFmtId="165" fontId="36" fillId="3" borderId="0" xfId="1" applyNumberFormat="1" applyFont="1" applyFill="1" applyBorder="1" applyAlignment="1">
      <alignment horizontal="center"/>
    </xf>
  </cellXfs>
  <cellStyles count="9">
    <cellStyle name="Hipervínculo" xfId="7" builtinId="8"/>
    <cellStyle name="Millares" xfId="1" builtinId="3"/>
    <cellStyle name="Millares [0]" xfId="2" builtinId="6"/>
    <cellStyle name="Moneda 2" xfId="8" xr:uid="{1C2AE395-5EA3-4797-AD4E-0E15116210FC}"/>
    <cellStyle name="Normal" xfId="0" builtinId="0"/>
    <cellStyle name="Normal 2 2" xfId="6" xr:uid="{0EFF73C4-4787-4743-85CF-5B63FD84F4FA}"/>
    <cellStyle name="Normal 2 2 2" xfId="5" xr:uid="{EBC5D95D-2A16-4CE0-BDB9-EFF53FD9DBE8}"/>
    <cellStyle name="Normal 2 3" xfId="4" xr:uid="{7C776304-6125-43A1-BC10-1B0BF99DFD56}"/>
    <cellStyle name="Porcentaje" xfId="3" builtinId="5"/>
  </cellStyles>
  <dxfs count="0"/>
  <tableStyles count="0" defaultTableStyle="TableStyleMedium2" defaultPivotStyle="PivotStyleLight16"/>
  <colors>
    <mruColors>
      <color rgb="FFFF6600"/>
      <color rgb="FFCCFF33"/>
      <color rgb="FF66FFFF"/>
      <color rgb="FF000099"/>
      <color rgb="FF33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22</xdr:row>
      <xdr:rowOff>47625</xdr:rowOff>
    </xdr:from>
    <xdr:to>
      <xdr:col>24</xdr:col>
      <xdr:colOff>266700</xdr:colOff>
      <xdr:row>30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ED72620-D49D-4CF2-9885-BF2181E7A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" y="4343400"/>
          <a:ext cx="12934950" cy="160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178254</xdr:colOff>
      <xdr:row>5</xdr:row>
      <xdr:rowOff>100693</xdr:rowOff>
    </xdr:from>
    <xdr:to>
      <xdr:col>6</xdr:col>
      <xdr:colOff>759279</xdr:colOff>
      <xdr:row>15</xdr:row>
      <xdr:rowOff>50347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30311488-4F84-48CA-E90F-6ED88E8C381D}"/>
            </a:ext>
          </a:extLst>
        </xdr:cNvPr>
        <xdr:cNvSpPr/>
      </xdr:nvSpPr>
      <xdr:spPr>
        <a:xfrm>
          <a:off x="4178754" y="1121229"/>
          <a:ext cx="1343025" cy="1854654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L" sz="1200" b="1">
              <a:solidFill>
                <a:schemeClr val="tx1"/>
              </a:solidFill>
            </a:rPr>
            <a:t>F29</a:t>
          </a:r>
          <a:r>
            <a:rPr lang="es-CL" sz="1200" b="1" baseline="0">
              <a:solidFill>
                <a:schemeClr val="tx1"/>
              </a:solidFill>
            </a:rPr>
            <a:t> FEBRERO PAGADO EN MARZO, SE REAJUSTA CON FACTOR DE MARZO = FECHA EN QUE SE PAGÓ EL PPM</a:t>
          </a:r>
        </a:p>
        <a:p>
          <a:pPr algn="l"/>
          <a:endParaRPr lang="es-C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438150</xdr:colOff>
      <xdr:row>12</xdr:row>
      <xdr:rowOff>200025</xdr:rowOff>
    </xdr:from>
    <xdr:to>
      <xdr:col>18</xdr:col>
      <xdr:colOff>542925</xdr:colOff>
      <xdr:row>16</xdr:row>
      <xdr:rowOff>85725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968D3ED6-7A17-76E7-B71A-6BB2301461A6}"/>
            </a:ext>
          </a:extLst>
        </xdr:cNvPr>
        <xdr:cNvCxnSpPr/>
      </xdr:nvCxnSpPr>
      <xdr:spPr>
        <a:xfrm flipH="1">
          <a:off x="13973175" y="3714750"/>
          <a:ext cx="2514600" cy="838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373672</xdr:colOff>
      <xdr:row>0</xdr:row>
      <xdr:rowOff>153865</xdr:rowOff>
    </xdr:from>
    <xdr:to>
      <xdr:col>9</xdr:col>
      <xdr:colOff>438211</xdr:colOff>
      <xdr:row>19</xdr:row>
      <xdr:rowOff>146539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E3EF477-C5B4-A1EF-8CC0-CEEEE4D49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3672" y="153865"/>
          <a:ext cx="9464981" cy="36121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ias%20Rivera/Desktop/Respaldo/CLIENTES/CONTADOR%20EN%20L&#205;NEA/EXCEL%20FORMATO%20DDJJ%20RLI%20CPT%20CPT%20SIMPLIFICADO%20F22%20EXCEL/14%20D%20N&#176;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las/Desktop/CURSOS%20ONLINE/1%20CURSO%20GRATIS%2014%20D8/MATERIAL%20CURSO%2014%20D8/AT%202022%20RLI%20Y%20BALANCE%20CUADRO%20IMPRESIONES%20SPA%2014%20D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las/Desktop/TALLERES%20TRIBUTARIOS/TALLER%20RENTA/12%20VERSI&#211;N/EJERCICIOS/EMPRESA%205%2014%20D8/EMPRESA%20N&#176;5%20%2014%20D&#176;8%20%20%202021%20RLI%20Y%20BALANCE%20BIO%2014%20D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Libros 2019"/>
      <sheetName val="Libro Diario 2019"/>
      <sheetName val="BCE 2019"/>
      <sheetName val="RLI AT 2020"/>
      <sheetName val="CPT AT 2020"/>
      <sheetName val="RRE AT 2020"/>
      <sheetName val="Libros 2020"/>
      <sheetName val="Libro Diario 2020"/>
      <sheetName val="BCE 2020"/>
      <sheetName val="R6"/>
      <sheetName val="R7"/>
      <sheetName val="BI (completa)"/>
      <sheetName val="BI (simplificada) "/>
      <sheetName val="R17"/>
      <sheetName val="CPT simplificado AT 2021"/>
      <sheetName val="R19"/>
      <sheetName val="RRE AT 2021"/>
      <sheetName val="R18"/>
      <sheetName val="R20"/>
      <sheetName val="R21"/>
      <sheetName val="F1948"/>
      <sheetName val="F22 (empresa)"/>
      <sheetName val="F22 (socio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9">
          <cell r="A9" t="str">
            <v>MULTA FISCAL</v>
          </cell>
        </row>
        <row r="10">
          <cell r="A10" t="str">
            <v>REAJUSTE ART. 72</v>
          </cell>
        </row>
        <row r="11">
          <cell r="A11" t="str">
            <v>IMPUESTO DE PRIMERA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BI (COMPLETA)"/>
      <sheetName val="BI (SIMPLIFICADA)"/>
      <sheetName val="R22 BASE IMPONIBLE"/>
      <sheetName val="CPT SIMPLIFICATO AT2021"/>
      <sheetName val="R23 CPTS"/>
      <sheetName val="1947 RETIROS"/>
      <sheetName val="R17"/>
      <sheetName val="RREE AT2021"/>
      <sheetName val="R19"/>
      <sheetName val="R18 RAI"/>
      <sheetName val="R20"/>
      <sheetName val="R21"/>
      <sheetName val="1948"/>
      <sheetName val="CPT- RLI"/>
      <sheetName val="Hoja1"/>
      <sheetName val="BH RECIBIDO 2018"/>
      <sheetName val="RESUMEN"/>
      <sheetName val="CENT REMU"/>
      <sheetName val="F29-01"/>
      <sheetName val="F29-02"/>
      <sheetName val="F29-03"/>
      <sheetName val="F29-04"/>
      <sheetName val="F29-05"/>
      <sheetName val="f29-6"/>
      <sheetName val="f29-7"/>
      <sheetName val="f29-8"/>
      <sheetName val="f29-9"/>
      <sheetName val="f29-10"/>
      <sheetName val="f29-11"/>
      <sheetName val="f29-12"/>
      <sheetName val="Hoja2"/>
      <sheetName val="REAJUSTE PPM"/>
    </sheetNames>
    <sheetDataSet>
      <sheetData sheetId="0"/>
      <sheetData sheetId="1">
        <row r="21">
          <cell r="E2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B"/>
      <sheetName val="RRE"/>
      <sheetName val="1938"/>
      <sheetName val="RRR (AT2020)"/>
      <sheetName val="BALANCE"/>
      <sheetName val="BI (COMPLETA)"/>
      <sheetName val="BI (SIMPLIFICADA)"/>
      <sheetName val="CCMM"/>
      <sheetName val="2020 VTAS Y COMPRA"/>
      <sheetName val="R22 BASE IMPONIBLE"/>
      <sheetName val="RECUADRO 23 CTPS"/>
      <sheetName val="R17 BASE IMPONIBLE"/>
      <sheetName val="CPT SIMPLIFICADO AT2021"/>
      <sheetName val="RREE AT2021"/>
      <sheetName val="R19 CPTS"/>
      <sheetName val="R18 RAI"/>
      <sheetName val="R20 RAI REX ISFUT RAP STUT"/>
      <sheetName val="R21 SAC"/>
      <sheetName val="1947 RETIROS"/>
      <sheetName val="RLI-CPT"/>
      <sheetName val="CENTRALIZACIÓN REMUNERACIONES"/>
      <sheetName val="F22 ACCIONISTA"/>
      <sheetName val="F22  MARIA MACHADO"/>
      <sheetName val="F22 JORGE MIRANDA"/>
      <sheetName val="TABLA IGC"/>
      <sheetName val="Hoja1"/>
      <sheetName val="DDJJ SUELDOS"/>
      <sheetName val="DDJJ HONORARIOS"/>
      <sheetName val="DDJJ RETIROS"/>
      <sheetName val="F29-01"/>
      <sheetName val="F29-02"/>
      <sheetName val="F29-03"/>
      <sheetName val="F29-04"/>
      <sheetName val="f29-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5">
          <cell r="G25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99"/>
    <pageSetUpPr fitToPage="1"/>
  </sheetPr>
  <dimension ref="A1:X49"/>
  <sheetViews>
    <sheetView showGridLines="0" topLeftCell="A10" zoomScaleNormal="100" workbookViewId="0">
      <selection activeCell="L25" sqref="D25:L25"/>
    </sheetView>
  </sheetViews>
  <sheetFormatPr baseColWidth="10" defaultRowHeight="15" x14ac:dyDescent="0.25"/>
  <cols>
    <col min="1" max="2" width="2.28515625" style="1" customWidth="1"/>
    <col min="3" max="3" width="14.140625" style="1" customWidth="1"/>
    <col min="4" max="4" width="15.7109375" style="1" customWidth="1"/>
    <col min="5" max="5" width="17.5703125" style="1" customWidth="1"/>
    <col min="6" max="6" width="14.28515625" style="1" customWidth="1"/>
    <col min="7" max="7" width="22.42578125" style="1" customWidth="1"/>
    <col min="8" max="8" width="15" style="1" customWidth="1"/>
    <col min="9" max="9" width="12.28515625" style="1" customWidth="1"/>
    <col min="10" max="10" width="14.28515625" style="1" customWidth="1"/>
    <col min="11" max="11" width="12.42578125" style="1" customWidth="1"/>
    <col min="12" max="12" width="19.42578125" style="1" customWidth="1"/>
    <col min="13" max="13" width="11.85546875" style="1" customWidth="1"/>
    <col min="14" max="14" width="18" style="1" customWidth="1"/>
    <col min="15" max="15" width="2.85546875" style="1" customWidth="1"/>
    <col min="16" max="16" width="10.28515625" style="1" customWidth="1"/>
    <col min="17" max="17" width="13" style="1" customWidth="1"/>
    <col min="18" max="18" width="18.140625" style="1" customWidth="1"/>
    <col min="19" max="19" width="12.7109375" style="1" bestFit="1" customWidth="1"/>
    <col min="20" max="20" width="11.42578125" style="1"/>
    <col min="21" max="21" width="14.5703125" style="1" customWidth="1"/>
    <col min="22" max="22" width="14.140625" style="1" bestFit="1" customWidth="1"/>
    <col min="23" max="23" width="13.140625" style="1" bestFit="1" customWidth="1"/>
    <col min="24" max="24" width="14.140625" style="1" bestFit="1" customWidth="1"/>
    <col min="25" max="16384" width="11.42578125" style="1"/>
  </cols>
  <sheetData>
    <row r="1" spans="1:24" ht="9.6" customHeight="1" thickBot="1" x14ac:dyDescent="0.3"/>
    <row r="2" spans="1:24" ht="27.6" customHeight="1" x14ac:dyDescent="0.25">
      <c r="B2" s="236"/>
      <c r="C2" s="784"/>
      <c r="D2" s="785" t="s">
        <v>37</v>
      </c>
      <c r="E2" s="785"/>
      <c r="F2" s="785"/>
      <c r="G2" s="785"/>
      <c r="H2" s="785"/>
      <c r="I2" s="785"/>
      <c r="J2" s="785"/>
      <c r="K2" s="785"/>
      <c r="L2" s="785"/>
      <c r="M2" s="785"/>
      <c r="N2" s="785"/>
      <c r="O2" s="786"/>
    </row>
    <row r="3" spans="1:24" x14ac:dyDescent="0.25">
      <c r="B3" s="240"/>
      <c r="O3" s="211"/>
      <c r="R3" s="4" t="s">
        <v>53</v>
      </c>
    </row>
    <row r="4" spans="1:24" x14ac:dyDescent="0.25">
      <c r="B4" s="240"/>
      <c r="D4" s="212" t="s">
        <v>0</v>
      </c>
      <c r="E4" s="354" t="s">
        <v>397</v>
      </c>
      <c r="F4" s="355"/>
      <c r="O4" s="211"/>
    </row>
    <row r="5" spans="1:24" ht="14.25" customHeight="1" x14ac:dyDescent="0.25">
      <c r="B5" s="240"/>
      <c r="O5" s="211"/>
      <c r="R5" s="3" t="s">
        <v>54</v>
      </c>
      <c r="S5" s="3" t="s">
        <v>55</v>
      </c>
      <c r="T5" s="3" t="s">
        <v>1</v>
      </c>
      <c r="U5" s="3" t="s">
        <v>56</v>
      </c>
      <c r="V5" s="3" t="s">
        <v>60</v>
      </c>
      <c r="W5" s="3" t="s">
        <v>57</v>
      </c>
      <c r="X5" s="3" t="s">
        <v>58</v>
      </c>
    </row>
    <row r="6" spans="1:24" x14ac:dyDescent="0.25">
      <c r="B6" s="240"/>
      <c r="D6" s="212" t="s">
        <v>1</v>
      </c>
      <c r="E6" s="362" t="s">
        <v>398</v>
      </c>
      <c r="F6" s="363"/>
      <c r="G6" s="1" t="s">
        <v>389</v>
      </c>
      <c r="O6" s="211"/>
      <c r="R6" s="264">
        <v>45347</v>
      </c>
      <c r="S6" s="1">
        <v>53</v>
      </c>
      <c r="T6" s="234" t="s">
        <v>47</v>
      </c>
      <c r="U6" s="1" t="s">
        <v>59</v>
      </c>
      <c r="V6" s="2">
        <v>12000000</v>
      </c>
      <c r="W6" s="2">
        <f>+V6*19%</f>
        <v>2280000</v>
      </c>
      <c r="X6" s="2">
        <f>+V6+W6</f>
        <v>14280000</v>
      </c>
    </row>
    <row r="7" spans="1:24" ht="16.5" customHeight="1" x14ac:dyDescent="0.25">
      <c r="B7" s="240"/>
      <c r="O7" s="211"/>
      <c r="R7" s="264">
        <v>45348</v>
      </c>
      <c r="S7" s="1">
        <v>89</v>
      </c>
      <c r="T7" s="234" t="s">
        <v>47</v>
      </c>
      <c r="U7" s="1" t="s">
        <v>59</v>
      </c>
      <c r="V7" s="2">
        <v>1250000</v>
      </c>
      <c r="W7" s="2">
        <f>+V7*19%</f>
        <v>237500</v>
      </c>
      <c r="X7" s="2">
        <f>+V7+W7</f>
        <v>1487500</v>
      </c>
    </row>
    <row r="8" spans="1:24" ht="18.75" x14ac:dyDescent="0.3">
      <c r="B8" s="240"/>
      <c r="D8" s="364" t="s">
        <v>2</v>
      </c>
      <c r="E8" s="365"/>
      <c r="F8" s="369" t="s">
        <v>386</v>
      </c>
      <c r="G8" s="370"/>
      <c r="H8" s="370"/>
      <c r="I8" s="370"/>
      <c r="J8" s="370"/>
      <c r="K8" s="370"/>
      <c r="L8" s="370"/>
      <c r="M8" s="370"/>
      <c r="N8" s="371"/>
      <c r="O8" s="211"/>
      <c r="P8" s="230"/>
      <c r="Q8" s="230"/>
      <c r="U8" s="4" t="s">
        <v>66</v>
      </c>
      <c r="V8" s="235">
        <f>SUM(V6:V7)</f>
        <v>13250000</v>
      </c>
      <c r="W8" s="235">
        <f>SUM(W6:W7)</f>
        <v>2517500</v>
      </c>
      <c r="X8" s="235">
        <f ca="1">SUM(X6:X8)</f>
        <v>9700000</v>
      </c>
    </row>
    <row r="9" spans="1:24" ht="15.75" thickBot="1" x14ac:dyDescent="0.3">
      <c r="B9" s="240"/>
      <c r="O9" s="211"/>
    </row>
    <row r="10" spans="1:24" ht="15" customHeight="1" thickBot="1" x14ac:dyDescent="0.3">
      <c r="B10" s="240"/>
      <c r="C10" s="240"/>
      <c r="D10" s="366" t="s">
        <v>4</v>
      </c>
      <c r="E10" s="367"/>
      <c r="F10" s="367"/>
      <c r="G10" s="367"/>
      <c r="H10" s="367"/>
      <c r="I10" s="367"/>
      <c r="J10" s="367"/>
      <c r="K10" s="367"/>
      <c r="L10" s="367"/>
      <c r="M10" s="367"/>
      <c r="N10" s="368"/>
      <c r="O10" s="213"/>
      <c r="P10" s="35"/>
      <c r="R10" s="4" t="s">
        <v>61</v>
      </c>
    </row>
    <row r="11" spans="1:24" ht="29.25" customHeight="1" x14ac:dyDescent="0.25">
      <c r="B11" s="240"/>
      <c r="C11" s="240"/>
      <c r="D11" s="374" t="s">
        <v>3</v>
      </c>
      <c r="E11" s="372" t="s">
        <v>24</v>
      </c>
      <c r="F11" s="372" t="s">
        <v>5</v>
      </c>
      <c r="G11" s="372" t="s">
        <v>6</v>
      </c>
      <c r="H11" s="372" t="s">
        <v>9</v>
      </c>
      <c r="I11" s="372" t="s">
        <v>7</v>
      </c>
      <c r="J11" s="358" t="s">
        <v>8</v>
      </c>
      <c r="K11" s="359"/>
      <c r="L11" s="372" t="s">
        <v>26</v>
      </c>
      <c r="M11" s="341" t="s">
        <v>40</v>
      </c>
      <c r="N11" s="356" t="s">
        <v>25</v>
      </c>
      <c r="O11" s="211"/>
      <c r="P11" s="35"/>
      <c r="R11" s="3" t="s">
        <v>54</v>
      </c>
      <c r="S11" s="3" t="s">
        <v>55</v>
      </c>
      <c r="T11" s="3" t="s">
        <v>1</v>
      </c>
      <c r="U11" s="3" t="s">
        <v>56</v>
      </c>
      <c r="V11" s="3" t="s">
        <v>60</v>
      </c>
      <c r="W11" s="3" t="s">
        <v>57</v>
      </c>
      <c r="X11" s="3" t="s">
        <v>58</v>
      </c>
    </row>
    <row r="12" spans="1:24" ht="26.45" customHeight="1" x14ac:dyDescent="0.25">
      <c r="B12" s="240"/>
      <c r="C12" s="240"/>
      <c r="D12" s="375"/>
      <c r="E12" s="373"/>
      <c r="F12" s="373"/>
      <c r="G12" s="373"/>
      <c r="H12" s="373"/>
      <c r="I12" s="373"/>
      <c r="J12" s="360"/>
      <c r="K12" s="361"/>
      <c r="L12" s="373"/>
      <c r="M12" s="342"/>
      <c r="N12" s="357"/>
      <c r="O12" s="211"/>
      <c r="P12" s="35"/>
      <c r="R12" s="231">
        <v>45349</v>
      </c>
      <c r="S12" s="1">
        <v>1</v>
      </c>
      <c r="T12" s="234" t="s">
        <v>47</v>
      </c>
      <c r="U12" s="1" t="s">
        <v>62</v>
      </c>
      <c r="V12" s="2">
        <v>35000000</v>
      </c>
      <c r="W12" s="2">
        <f>+V12*19%</f>
        <v>6650000</v>
      </c>
      <c r="X12" s="2">
        <f>SUM(V12:W12)</f>
        <v>41650000</v>
      </c>
    </row>
    <row r="13" spans="1:24" s="230" customFormat="1" ht="12" customHeight="1" x14ac:dyDescent="0.25">
      <c r="B13" s="265"/>
      <c r="C13" s="265"/>
      <c r="D13" s="214" t="s">
        <v>10</v>
      </c>
      <c r="E13" s="27" t="s">
        <v>11</v>
      </c>
      <c r="F13" s="27" t="s">
        <v>12</v>
      </c>
      <c r="G13" s="27" t="s">
        <v>13</v>
      </c>
      <c r="H13" s="27" t="s">
        <v>14</v>
      </c>
      <c r="I13" s="27" t="s">
        <v>15</v>
      </c>
      <c r="J13" s="352" t="s">
        <v>16</v>
      </c>
      <c r="K13" s="353"/>
      <c r="L13" s="27" t="s">
        <v>17</v>
      </c>
      <c r="M13" s="30"/>
      <c r="N13" s="215" t="s">
        <v>18</v>
      </c>
      <c r="O13" s="216"/>
      <c r="P13" s="35"/>
      <c r="Q13" s="1"/>
      <c r="R13" s="231">
        <v>45349</v>
      </c>
      <c r="S13" s="1">
        <v>2</v>
      </c>
      <c r="T13" s="234" t="s">
        <v>47</v>
      </c>
      <c r="U13" s="1" t="s">
        <v>62</v>
      </c>
      <c r="V13" s="2">
        <v>4890000</v>
      </c>
      <c r="W13" s="2">
        <f>+V13*19%</f>
        <v>929100</v>
      </c>
      <c r="X13" s="2">
        <f>SUM(V13:W13)</f>
        <v>5819100</v>
      </c>
    </row>
    <row r="14" spans="1:24" s="230" customFormat="1" ht="12" customHeight="1" x14ac:dyDescent="0.25">
      <c r="B14" s="265"/>
      <c r="D14" s="65"/>
      <c r="E14" s="27"/>
      <c r="F14" s="27"/>
      <c r="G14" s="27"/>
      <c r="H14" s="27"/>
      <c r="I14" s="29"/>
      <c r="J14" s="30"/>
      <c r="K14" s="37"/>
      <c r="L14" s="66"/>
      <c r="M14" s="30"/>
      <c r="N14" s="30"/>
      <c r="O14" s="216"/>
      <c r="P14" s="35"/>
      <c r="Q14" s="1"/>
      <c r="R14" s="231"/>
      <c r="S14" s="1"/>
      <c r="T14" s="234"/>
      <c r="U14" s="1"/>
      <c r="V14" s="2"/>
      <c r="W14" s="2"/>
      <c r="X14" s="2"/>
    </row>
    <row r="15" spans="1:24" ht="15.75" x14ac:dyDescent="0.25">
      <c r="A15" s="335"/>
      <c r="B15" s="336"/>
      <c r="C15" s="335"/>
      <c r="D15" s="337">
        <f>IF(L15&lt;&gt;"",1,"")</f>
        <v>1</v>
      </c>
      <c r="E15" s="338">
        <v>0</v>
      </c>
      <c r="F15" s="338">
        <v>215</v>
      </c>
      <c r="G15" s="338" t="s">
        <v>38</v>
      </c>
      <c r="H15" s="339"/>
      <c r="I15" s="340">
        <v>45324</v>
      </c>
      <c r="J15" s="351" t="s">
        <v>45</v>
      </c>
      <c r="K15" s="351"/>
      <c r="L15" s="307">
        <v>12500000</v>
      </c>
      <c r="M15" s="32" t="s">
        <v>44</v>
      </c>
      <c r="N15" s="31"/>
      <c r="O15" s="211"/>
      <c r="V15" s="35"/>
      <c r="W15" s="35"/>
      <c r="X15" s="35"/>
    </row>
    <row r="16" spans="1:24" ht="15.75" x14ac:dyDescent="0.25">
      <c r="B16" s="240"/>
      <c r="D16" s="67">
        <f>IF(L16&lt;&gt;"",D15+1,"")</f>
        <v>2</v>
      </c>
      <c r="E16" s="27">
        <v>2</v>
      </c>
      <c r="F16" s="27">
        <v>53</v>
      </c>
      <c r="G16" s="27" t="s">
        <v>42</v>
      </c>
      <c r="H16" s="68" t="s">
        <v>47</v>
      </c>
      <c r="I16" s="29">
        <f>+R6</f>
        <v>45347</v>
      </c>
      <c r="J16" s="343" t="s">
        <v>46</v>
      </c>
      <c r="K16" s="343"/>
      <c r="L16" s="326">
        <f>-X6</f>
        <v>-14280000</v>
      </c>
      <c r="M16" s="308" t="s">
        <v>39</v>
      </c>
      <c r="N16" s="307">
        <f>+L16/1.19</f>
        <v>-12000000</v>
      </c>
      <c r="O16" s="211"/>
      <c r="U16" s="4" t="s">
        <v>66</v>
      </c>
      <c r="V16" s="235">
        <f>+V12+V13</f>
        <v>39890000</v>
      </c>
      <c r="W16" s="235">
        <f>SUM(W12:W15)</f>
        <v>7579100</v>
      </c>
      <c r="X16" s="235">
        <f>+X12+X13</f>
        <v>47469100</v>
      </c>
    </row>
    <row r="17" spans="2:24" ht="16.5" thickBot="1" x14ac:dyDescent="0.3">
      <c r="B17" s="240"/>
      <c r="D17" s="67">
        <f t="shared" ref="D17:D19" si="0">IF(L17&lt;&gt;"",D16+1,"")</f>
        <v>3</v>
      </c>
      <c r="E17" s="27">
        <v>2</v>
      </c>
      <c r="F17" s="27">
        <v>58</v>
      </c>
      <c r="G17" s="27" t="s">
        <v>41</v>
      </c>
      <c r="H17" s="27"/>
      <c r="I17" s="29">
        <v>45334</v>
      </c>
      <c r="J17" s="343" t="s">
        <v>395</v>
      </c>
      <c r="K17" s="343"/>
      <c r="L17" s="228">
        <v>-450000</v>
      </c>
      <c r="M17" s="32" t="s">
        <v>39</v>
      </c>
      <c r="N17" s="31">
        <f>IF(M17="SI",L17,"")</f>
        <v>-450000</v>
      </c>
      <c r="O17" s="211"/>
    </row>
    <row r="18" spans="2:24" ht="15.75" x14ac:dyDescent="0.25">
      <c r="B18" s="240"/>
      <c r="D18" s="67">
        <f t="shared" si="0"/>
        <v>4</v>
      </c>
      <c r="E18" s="27">
        <v>1</v>
      </c>
      <c r="F18" s="27">
        <v>1</v>
      </c>
      <c r="G18" s="27" t="s">
        <v>42</v>
      </c>
      <c r="H18" s="27" t="s">
        <v>48</v>
      </c>
      <c r="I18" s="29">
        <f>+R12</f>
        <v>45349</v>
      </c>
      <c r="J18" s="343" t="s">
        <v>43</v>
      </c>
      <c r="K18" s="343"/>
      <c r="L18" s="31">
        <f>+X12</f>
        <v>41650000</v>
      </c>
      <c r="M18" s="32" t="s">
        <v>39</v>
      </c>
      <c r="N18" s="31">
        <f>+L18/1.19</f>
        <v>35000000</v>
      </c>
      <c r="O18" s="211"/>
      <c r="P18" s="236"/>
      <c r="Q18" s="237"/>
      <c r="R18" s="238" t="s">
        <v>65</v>
      </c>
      <c r="S18" s="239"/>
    </row>
    <row r="19" spans="2:24" ht="15.75" x14ac:dyDescent="0.25">
      <c r="B19" s="240"/>
      <c r="D19" s="67">
        <f t="shared" si="0"/>
        <v>5</v>
      </c>
      <c r="E19" s="27">
        <v>2</v>
      </c>
      <c r="F19" s="27">
        <v>15</v>
      </c>
      <c r="G19" s="27" t="s">
        <v>41</v>
      </c>
      <c r="H19" s="27"/>
      <c r="I19" s="29">
        <v>45334</v>
      </c>
      <c r="J19" s="343" t="s">
        <v>396</v>
      </c>
      <c r="K19" s="343"/>
      <c r="L19" s="31">
        <v>-120000</v>
      </c>
      <c r="M19" s="32" t="s">
        <v>39</v>
      </c>
      <c r="N19" s="31">
        <f t="shared" ref="N19" si="1">IF(M19="SI",L19,"")</f>
        <v>-120000</v>
      </c>
      <c r="O19" s="211"/>
      <c r="P19" s="240"/>
      <c r="R19" s="1" t="s">
        <v>63</v>
      </c>
      <c r="S19" s="241">
        <f>+W8</f>
        <v>2517500</v>
      </c>
      <c r="T19" s="242"/>
    </row>
    <row r="20" spans="2:24" ht="15.75" x14ac:dyDescent="0.25">
      <c r="B20" s="240"/>
      <c r="D20" s="67">
        <v>6</v>
      </c>
      <c r="E20" s="27">
        <v>2</v>
      </c>
      <c r="F20" s="27">
        <v>89</v>
      </c>
      <c r="G20" s="27" t="s">
        <v>42</v>
      </c>
      <c r="H20" s="27" t="s">
        <v>49</v>
      </c>
      <c r="I20" s="29">
        <f>+R7</f>
        <v>45348</v>
      </c>
      <c r="J20" s="343" t="s">
        <v>46</v>
      </c>
      <c r="K20" s="343"/>
      <c r="L20" s="307">
        <f>-X7</f>
        <v>-1487500</v>
      </c>
      <c r="M20" s="308" t="s">
        <v>39</v>
      </c>
      <c r="N20" s="307">
        <f>+L20/1.19</f>
        <v>-1250000</v>
      </c>
      <c r="O20" s="211"/>
      <c r="P20" s="240"/>
      <c r="R20" s="1" t="s">
        <v>64</v>
      </c>
      <c r="S20" s="241">
        <f>+W16</f>
        <v>7579100</v>
      </c>
      <c r="T20" s="242"/>
      <c r="U20" s="242"/>
      <c r="V20" s="243">
        <f>+V16-V8</f>
        <v>26640000</v>
      </c>
      <c r="W20" s="242"/>
      <c r="X20" s="242"/>
    </row>
    <row r="21" spans="2:24" ht="15.75" x14ac:dyDescent="0.25">
      <c r="B21" s="240"/>
      <c r="D21" s="67">
        <v>7</v>
      </c>
      <c r="E21" s="27">
        <v>1</v>
      </c>
      <c r="F21" s="27">
        <v>2</v>
      </c>
      <c r="G21" s="27" t="s">
        <v>42</v>
      </c>
      <c r="H21" s="27" t="s">
        <v>48</v>
      </c>
      <c r="I21" s="29">
        <f>+R13</f>
        <v>45349</v>
      </c>
      <c r="J21" s="343" t="s">
        <v>43</v>
      </c>
      <c r="K21" s="343"/>
      <c r="L21" s="31">
        <f>+X13</f>
        <v>5819100</v>
      </c>
      <c r="M21" s="32" t="s">
        <v>39</v>
      </c>
      <c r="N21" s="31">
        <f>+L21/1.19</f>
        <v>4890000</v>
      </c>
      <c r="O21" s="211"/>
      <c r="P21" s="240"/>
      <c r="R21" s="1" t="s">
        <v>67</v>
      </c>
      <c r="S21" s="244">
        <f>+S20-S19</f>
        <v>5061600</v>
      </c>
      <c r="T21" s="1" t="s">
        <v>227</v>
      </c>
      <c r="U21" s="242"/>
      <c r="V21" s="242"/>
      <c r="W21" s="242"/>
      <c r="X21" s="242"/>
    </row>
    <row r="22" spans="2:24" ht="15.75" x14ac:dyDescent="0.25">
      <c r="B22" s="240"/>
      <c r="D22" s="67">
        <v>8</v>
      </c>
      <c r="E22" s="27">
        <v>2</v>
      </c>
      <c r="F22" s="27">
        <f>+R28</f>
        <v>1001</v>
      </c>
      <c r="G22" s="27" t="s">
        <v>69</v>
      </c>
      <c r="H22" s="68" t="str">
        <f>+U28</f>
        <v>16.526.858-6</v>
      </c>
      <c r="I22" s="29">
        <v>45349</v>
      </c>
      <c r="J22" s="352" t="s">
        <v>50</v>
      </c>
      <c r="K22" s="353"/>
      <c r="L22" s="307">
        <f>-X28</f>
        <v>-365217</v>
      </c>
      <c r="M22" s="308" t="s">
        <v>39</v>
      </c>
      <c r="N22" s="307">
        <f>+L22</f>
        <v>-365217</v>
      </c>
      <c r="O22" s="211"/>
      <c r="P22" s="33"/>
      <c r="Q22" s="34"/>
      <c r="R22" s="242" t="s">
        <v>68</v>
      </c>
      <c r="S22" s="245">
        <f>+V16*1%</f>
        <v>398900</v>
      </c>
      <c r="T22" s="242" t="s">
        <v>228</v>
      </c>
    </row>
    <row r="23" spans="2:24" ht="15.75" x14ac:dyDescent="0.25">
      <c r="B23" s="240"/>
      <c r="D23" s="67">
        <v>9</v>
      </c>
      <c r="E23" s="27">
        <v>2</v>
      </c>
      <c r="F23" s="27">
        <v>2</v>
      </c>
      <c r="G23" s="27" t="s">
        <v>51</v>
      </c>
      <c r="H23" s="27"/>
      <c r="I23" s="29">
        <v>45361</v>
      </c>
      <c r="J23" s="352" t="s">
        <v>51</v>
      </c>
      <c r="K23" s="353"/>
      <c r="L23" s="31">
        <f>-S22</f>
        <v>-398900</v>
      </c>
      <c r="M23" s="32" t="s">
        <v>44</v>
      </c>
      <c r="N23" s="31">
        <v>0</v>
      </c>
      <c r="O23" s="211"/>
      <c r="P23" s="240" t="s">
        <v>228</v>
      </c>
      <c r="R23" s="1" t="s">
        <v>390</v>
      </c>
      <c r="S23" s="244">
        <f>+W30</f>
        <v>50217</v>
      </c>
      <c r="T23" s="1" t="s">
        <v>229</v>
      </c>
      <c r="U23" s="242"/>
      <c r="V23" s="242"/>
      <c r="W23" s="242"/>
      <c r="X23" s="242"/>
    </row>
    <row r="24" spans="2:24" ht="16.5" thickBot="1" x14ac:dyDescent="0.3">
      <c r="B24" s="240"/>
      <c r="D24" s="67">
        <v>10</v>
      </c>
      <c r="E24" s="27">
        <v>2</v>
      </c>
      <c r="F24" s="27">
        <v>3</v>
      </c>
      <c r="G24" s="27" t="s">
        <v>52</v>
      </c>
      <c r="H24" s="27"/>
      <c r="I24" s="29">
        <v>45361</v>
      </c>
      <c r="J24" s="352" t="s">
        <v>52</v>
      </c>
      <c r="K24" s="353"/>
      <c r="L24" s="31">
        <f>-S24-L23</f>
        <v>-5111817</v>
      </c>
      <c r="M24" s="32" t="s">
        <v>44</v>
      </c>
      <c r="N24" s="31">
        <v>0</v>
      </c>
      <c r="O24" s="211"/>
      <c r="P24" s="246" t="s">
        <v>385</v>
      </c>
      <c r="Q24" s="247"/>
      <c r="R24" s="248" t="s">
        <v>78</v>
      </c>
      <c r="S24" s="249">
        <f>SUM(S21:S23)</f>
        <v>5510717</v>
      </c>
    </row>
    <row r="25" spans="2:24" ht="15.75" x14ac:dyDescent="0.25">
      <c r="B25" s="240"/>
      <c r="D25" s="67"/>
      <c r="E25" s="27"/>
      <c r="F25" s="27"/>
      <c r="G25" s="27" t="s">
        <v>400</v>
      </c>
      <c r="H25" s="27"/>
      <c r="I25" s="29">
        <v>45361</v>
      </c>
      <c r="J25" s="352" t="s">
        <v>401</v>
      </c>
      <c r="K25" s="353"/>
      <c r="L25" s="31">
        <v>-12000000</v>
      </c>
      <c r="M25" s="32" t="s">
        <v>44</v>
      </c>
      <c r="N25" s="31">
        <v>0</v>
      </c>
      <c r="O25" s="211"/>
    </row>
    <row r="26" spans="2:24" ht="15.75" x14ac:dyDescent="0.25">
      <c r="B26" s="240"/>
      <c r="D26" s="67"/>
      <c r="E26" s="27"/>
      <c r="F26" s="27"/>
      <c r="G26" s="27"/>
      <c r="H26" s="27"/>
      <c r="I26" s="29"/>
      <c r="J26" s="352"/>
      <c r="K26" s="353"/>
      <c r="L26" s="31"/>
      <c r="M26" s="32"/>
      <c r="N26" s="31"/>
      <c r="O26" s="211"/>
      <c r="R26" s="4" t="s">
        <v>69</v>
      </c>
    </row>
    <row r="27" spans="2:24" ht="15.75" x14ac:dyDescent="0.25">
      <c r="B27" s="240"/>
      <c r="D27" s="229"/>
      <c r="E27" s="230"/>
      <c r="F27" s="230"/>
      <c r="G27" s="230"/>
      <c r="H27" s="230"/>
      <c r="I27" s="231"/>
      <c r="J27" s="230"/>
      <c r="K27" s="230"/>
      <c r="L27" s="232"/>
      <c r="M27" s="233"/>
      <c r="N27" s="232"/>
      <c r="O27" s="211"/>
      <c r="R27" s="4" t="s">
        <v>70</v>
      </c>
      <c r="S27" s="4" t="s">
        <v>71</v>
      </c>
      <c r="T27" s="4" t="s">
        <v>72</v>
      </c>
      <c r="U27" s="4" t="s">
        <v>73</v>
      </c>
      <c r="V27" s="4" t="s">
        <v>76</v>
      </c>
      <c r="W27" s="4" t="s">
        <v>75</v>
      </c>
      <c r="X27" s="4" t="s">
        <v>74</v>
      </c>
    </row>
    <row r="28" spans="2:24" ht="15.75" x14ac:dyDescent="0.25">
      <c r="B28" s="240"/>
      <c r="D28" s="229"/>
      <c r="E28" s="230"/>
      <c r="F28" s="230"/>
      <c r="G28" s="230"/>
      <c r="H28" s="230"/>
      <c r="I28" s="231"/>
      <c r="J28" s="230"/>
      <c r="K28" s="230"/>
      <c r="L28" s="232"/>
      <c r="M28" s="233"/>
      <c r="N28" s="232"/>
      <c r="O28" s="211"/>
      <c r="R28" s="1">
        <v>1001</v>
      </c>
      <c r="S28" s="1" t="s">
        <v>77</v>
      </c>
      <c r="T28" s="1" t="s">
        <v>391</v>
      </c>
      <c r="U28" s="250" t="s">
        <v>392</v>
      </c>
      <c r="V28" s="35">
        <v>315000</v>
      </c>
      <c r="W28" s="35">
        <v>50217</v>
      </c>
      <c r="X28" s="35">
        <v>365217</v>
      </c>
    </row>
    <row r="29" spans="2:24" ht="15.75" thickBot="1" x14ac:dyDescent="0.3">
      <c r="B29" s="240"/>
      <c r="N29" s="114"/>
      <c r="O29" s="211"/>
    </row>
    <row r="30" spans="2:24" ht="19.899999999999999" customHeight="1" thickBot="1" x14ac:dyDescent="0.3">
      <c r="B30" s="240"/>
      <c r="C30" s="240"/>
      <c r="D30" s="344" t="s">
        <v>30</v>
      </c>
      <c r="E30" s="345"/>
      <c r="F30" s="345"/>
      <c r="G30" s="346"/>
      <c r="H30" s="346"/>
      <c r="I30" s="347"/>
      <c r="O30" s="211"/>
      <c r="U30" s="4" t="s">
        <v>66</v>
      </c>
      <c r="V30" s="235">
        <f>+V28</f>
        <v>315000</v>
      </c>
      <c r="W30" s="235">
        <f>+W28</f>
        <v>50217</v>
      </c>
      <c r="X30" s="235">
        <f>+X28</f>
        <v>365217</v>
      </c>
    </row>
    <row r="31" spans="2:24" s="242" customFormat="1" ht="20.45" customHeight="1" thickBot="1" x14ac:dyDescent="0.3">
      <c r="B31" s="33"/>
      <c r="C31" s="33"/>
      <c r="D31" s="348" t="s">
        <v>27</v>
      </c>
      <c r="E31" s="349"/>
      <c r="F31" s="350"/>
      <c r="G31" s="816" t="s">
        <v>28</v>
      </c>
      <c r="H31" s="817"/>
      <c r="I31" s="818"/>
      <c r="J31" s="266"/>
      <c r="O31" s="267"/>
    </row>
    <row r="32" spans="2:24" s="270" customFormat="1" ht="47.45" customHeight="1" thickBot="1" x14ac:dyDescent="0.3">
      <c r="B32" s="268"/>
      <c r="C32" s="251" t="s">
        <v>223</v>
      </c>
      <c r="D32" s="319" t="s">
        <v>35</v>
      </c>
      <c r="E32" s="320" t="s">
        <v>36</v>
      </c>
      <c r="F32" s="321" t="s">
        <v>29</v>
      </c>
      <c r="G32" s="322" t="s">
        <v>32</v>
      </c>
      <c r="H32" s="323" t="s">
        <v>33</v>
      </c>
      <c r="I32" s="324" t="s">
        <v>34</v>
      </c>
      <c r="J32" s="269"/>
      <c r="O32" s="271"/>
      <c r="R32" s="272" t="s">
        <v>393</v>
      </c>
      <c r="S32" s="273">
        <f>+V16</f>
        <v>39890000</v>
      </c>
    </row>
    <row r="33" spans="2:19" s="64" customFormat="1" ht="21" customHeight="1" x14ac:dyDescent="0.25">
      <c r="B33" s="274"/>
      <c r="C33" s="252"/>
      <c r="D33" s="312" t="s">
        <v>19</v>
      </c>
      <c r="E33" s="313" t="s">
        <v>20</v>
      </c>
      <c r="F33" s="314" t="s">
        <v>21</v>
      </c>
      <c r="G33" s="315" t="s">
        <v>22</v>
      </c>
      <c r="H33" s="316" t="s">
        <v>23</v>
      </c>
      <c r="I33" s="317" t="s">
        <v>31</v>
      </c>
      <c r="J33" s="226"/>
      <c r="O33" s="275"/>
      <c r="R33" s="64" t="s">
        <v>394</v>
      </c>
      <c r="S33" s="276">
        <f>+V8</f>
        <v>13250000</v>
      </c>
    </row>
    <row r="34" spans="2:19" s="64" customFormat="1" ht="21" customHeight="1" x14ac:dyDescent="0.25">
      <c r="B34" s="274"/>
      <c r="C34" s="253" t="s">
        <v>224</v>
      </c>
      <c r="D34" s="254"/>
      <c r="E34" s="255"/>
      <c r="F34" s="256"/>
      <c r="G34" s="257"/>
      <c r="H34" s="819"/>
      <c r="I34" s="258"/>
      <c r="J34" s="226"/>
      <c r="O34" s="275"/>
      <c r="R34" s="64" t="s">
        <v>69</v>
      </c>
      <c r="S34" s="276">
        <f>+X30</f>
        <v>365217</v>
      </c>
    </row>
    <row r="35" spans="2:19" s="38" customFormat="1" ht="15.75" x14ac:dyDescent="0.25">
      <c r="B35" s="277"/>
      <c r="C35" s="253" t="s">
        <v>77</v>
      </c>
      <c r="D35" s="69">
        <f>+L15+L18+L21</f>
        <v>59969100</v>
      </c>
      <c r="E35" s="70">
        <f>+L16+L17+L19+L20+L22</f>
        <v>-16702717</v>
      </c>
      <c r="F35" s="71">
        <f>+D35+E35</f>
        <v>43266383</v>
      </c>
      <c r="G35" s="301">
        <f>+N18+N21</f>
        <v>39890000</v>
      </c>
      <c r="H35" s="71">
        <f>+N16+N17+N19+N20+N22</f>
        <v>-14185217</v>
      </c>
      <c r="I35" s="77">
        <f>+G35+H35</f>
        <v>25704783</v>
      </c>
      <c r="J35" s="278"/>
      <c r="K35" s="278"/>
      <c r="O35" s="279"/>
      <c r="R35" s="38" t="s">
        <v>58</v>
      </c>
      <c r="S35" s="280"/>
    </row>
    <row r="36" spans="2:19" s="94" customFormat="1" ht="15.75" x14ac:dyDescent="0.25">
      <c r="B36" s="281"/>
      <c r="C36" s="253" t="s">
        <v>210</v>
      </c>
      <c r="D36" s="73"/>
      <c r="E36" s="72">
        <f>+L23+L24+L25</f>
        <v>-17510717</v>
      </c>
      <c r="F36" s="72">
        <f>+F35+D36+E36</f>
        <v>25755666</v>
      </c>
      <c r="G36" s="72">
        <f>+N25</f>
        <v>0</v>
      </c>
      <c r="H36" s="74">
        <v>0</v>
      </c>
      <c r="I36" s="78">
        <f>+I35+G36-H36</f>
        <v>25704783</v>
      </c>
      <c r="O36" s="282"/>
      <c r="S36" s="283">
        <f>-N17-N19</f>
        <v>570000</v>
      </c>
    </row>
    <row r="37" spans="2:19" s="94" customFormat="1" ht="15.75" x14ac:dyDescent="0.25">
      <c r="B37" s="281"/>
      <c r="C37" s="253" t="s">
        <v>211</v>
      </c>
      <c r="D37" s="74"/>
      <c r="E37" s="76"/>
      <c r="F37" s="76"/>
      <c r="G37" s="76"/>
      <c r="H37" s="74"/>
      <c r="I37" s="79"/>
      <c r="O37" s="282"/>
      <c r="S37" s="283">
        <f>+S32-S33-S34-S36</f>
        <v>25704783</v>
      </c>
    </row>
    <row r="38" spans="2:19" s="94" customFormat="1" ht="15.75" x14ac:dyDescent="0.25">
      <c r="B38" s="281"/>
      <c r="C38" s="253" t="s">
        <v>212</v>
      </c>
      <c r="D38" s="74"/>
      <c r="E38" s="76"/>
      <c r="F38" s="76"/>
      <c r="G38" s="76"/>
      <c r="H38" s="74"/>
      <c r="I38" s="79"/>
      <c r="O38" s="282"/>
    </row>
    <row r="39" spans="2:19" s="94" customFormat="1" ht="15.75" x14ac:dyDescent="0.25">
      <c r="B39" s="281"/>
      <c r="C39" s="253" t="s">
        <v>213</v>
      </c>
      <c r="D39" s="74"/>
      <c r="E39" s="76"/>
      <c r="F39" s="76"/>
      <c r="G39" s="76"/>
      <c r="H39" s="74"/>
      <c r="I39" s="79"/>
      <c r="O39" s="282"/>
    </row>
    <row r="40" spans="2:19" s="94" customFormat="1" ht="15.75" x14ac:dyDescent="0.25">
      <c r="B40" s="281"/>
      <c r="C40" s="253" t="s">
        <v>214</v>
      </c>
      <c r="D40" s="74"/>
      <c r="E40" s="76"/>
      <c r="F40" s="76"/>
      <c r="G40" s="76"/>
      <c r="H40" s="74"/>
      <c r="I40" s="79"/>
      <c r="O40" s="282"/>
    </row>
    <row r="41" spans="2:19" s="94" customFormat="1" ht="15.75" x14ac:dyDescent="0.25">
      <c r="B41" s="281"/>
      <c r="C41" s="253" t="s">
        <v>215</v>
      </c>
      <c r="D41" s="74"/>
      <c r="E41" s="76"/>
      <c r="F41" s="76"/>
      <c r="G41" s="76"/>
      <c r="H41" s="74"/>
      <c r="I41" s="79"/>
      <c r="O41" s="282"/>
    </row>
    <row r="42" spans="2:19" s="94" customFormat="1" ht="15.75" x14ac:dyDescent="0.25">
      <c r="B42" s="281"/>
      <c r="C42" s="253" t="s">
        <v>216</v>
      </c>
      <c r="D42" s="74"/>
      <c r="E42" s="76"/>
      <c r="F42" s="76"/>
      <c r="G42" s="76"/>
      <c r="H42" s="74"/>
      <c r="I42" s="79"/>
      <c r="O42" s="282"/>
    </row>
    <row r="43" spans="2:19" s="94" customFormat="1" ht="15.75" x14ac:dyDescent="0.25">
      <c r="B43" s="281"/>
      <c r="C43" s="253" t="s">
        <v>217</v>
      </c>
      <c r="D43" s="74"/>
      <c r="E43" s="76"/>
      <c r="F43" s="76"/>
      <c r="G43" s="76"/>
      <c r="H43" s="74"/>
      <c r="I43" s="79"/>
      <c r="O43" s="282"/>
    </row>
    <row r="44" spans="2:19" s="94" customFormat="1" ht="15.75" x14ac:dyDescent="0.25">
      <c r="B44" s="281"/>
      <c r="C44" s="253" t="s">
        <v>218</v>
      </c>
      <c r="D44" s="74"/>
      <c r="E44" s="76"/>
      <c r="F44" s="76"/>
      <c r="G44" s="76"/>
      <c r="H44" s="74"/>
      <c r="I44" s="79"/>
      <c r="O44" s="282"/>
    </row>
    <row r="45" spans="2:19" s="94" customFormat="1" ht="15.75" x14ac:dyDescent="0.25">
      <c r="B45" s="281"/>
      <c r="C45" s="253" t="s">
        <v>219</v>
      </c>
      <c r="D45" s="74"/>
      <c r="E45" s="76"/>
      <c r="F45" s="76"/>
      <c r="G45" s="76"/>
      <c r="H45" s="74"/>
      <c r="I45" s="79"/>
      <c r="O45" s="282"/>
    </row>
    <row r="46" spans="2:19" s="94" customFormat="1" ht="16.5" thickBot="1" x14ac:dyDescent="0.3">
      <c r="B46" s="281"/>
      <c r="C46" s="259" t="s">
        <v>66</v>
      </c>
      <c r="D46" s="260">
        <f>SUM(D35:D45)</f>
        <v>59969100</v>
      </c>
      <c r="E46" s="260">
        <f>SUM(E35:E45)</f>
        <v>-34213434</v>
      </c>
      <c r="F46" s="260">
        <f>+D46+E46</f>
        <v>25755666</v>
      </c>
      <c r="G46" s="260">
        <f>SUM(G35:G45)</f>
        <v>39890000</v>
      </c>
      <c r="H46" s="260">
        <f>SUM(H35:H45)</f>
        <v>-14185217</v>
      </c>
      <c r="I46" s="261">
        <f>+G46+H46</f>
        <v>25704783</v>
      </c>
      <c r="K46" s="284"/>
      <c r="O46" s="282"/>
    </row>
    <row r="47" spans="2:19" s="94" customFormat="1" ht="16.5" thickBot="1" x14ac:dyDescent="0.3">
      <c r="B47" s="285"/>
      <c r="C47" s="262"/>
      <c r="D47" s="262"/>
      <c r="E47" s="262"/>
      <c r="F47" s="263" t="s">
        <v>220</v>
      </c>
      <c r="G47" s="318">
        <f>+'REAJUSTE PPM'!E21</f>
        <v>43081.200000000012</v>
      </c>
      <c r="H47" s="263"/>
      <c r="I47" s="304">
        <f>+I46+G47</f>
        <v>25747864.199999999</v>
      </c>
      <c r="J47" s="262" t="s">
        <v>107</v>
      </c>
      <c r="K47" s="262"/>
      <c r="L47" s="262"/>
      <c r="M47" s="262"/>
      <c r="N47" s="262"/>
      <c r="O47" s="286"/>
    </row>
    <row r="48" spans="2:19" x14ac:dyDescent="0.25">
      <c r="G48" s="325">
        <f>SUM(G46:G47)</f>
        <v>39933081.200000003</v>
      </c>
    </row>
    <row r="49" spans="9:9" x14ac:dyDescent="0.25">
      <c r="I49" s="287"/>
    </row>
  </sheetData>
  <mergeCells count="32">
    <mergeCell ref="D2:O2"/>
    <mergeCell ref="E4:F4"/>
    <mergeCell ref="N11:N12"/>
    <mergeCell ref="J11:K12"/>
    <mergeCell ref="J13:K13"/>
    <mergeCell ref="E6:F6"/>
    <mergeCell ref="D8:E8"/>
    <mergeCell ref="D10:N10"/>
    <mergeCell ref="F8:N8"/>
    <mergeCell ref="I11:I12"/>
    <mergeCell ref="D11:D12"/>
    <mergeCell ref="F11:F12"/>
    <mergeCell ref="G11:G12"/>
    <mergeCell ref="L11:L12"/>
    <mergeCell ref="H11:H12"/>
    <mergeCell ref="E11:E12"/>
    <mergeCell ref="M11:M12"/>
    <mergeCell ref="J21:K21"/>
    <mergeCell ref="D30:I30"/>
    <mergeCell ref="D31:F31"/>
    <mergeCell ref="G31:I31"/>
    <mergeCell ref="J20:K20"/>
    <mergeCell ref="J15:K15"/>
    <mergeCell ref="J16:K16"/>
    <mergeCell ref="J17:K17"/>
    <mergeCell ref="J18:K18"/>
    <mergeCell ref="J19:K19"/>
    <mergeCell ref="J22:K22"/>
    <mergeCell ref="J23:K23"/>
    <mergeCell ref="J24:K24"/>
    <mergeCell ref="J25:K25"/>
    <mergeCell ref="J26:K26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B2E7D-F67F-4774-94F3-3397BDD4B6C6}">
  <sheetPr>
    <tabColor rgb="FF000099"/>
  </sheetPr>
  <dimension ref="B2:W21"/>
  <sheetViews>
    <sheetView topLeftCell="B1" zoomScale="140" zoomScaleNormal="140" workbookViewId="0">
      <selection activeCell="E19" sqref="E19"/>
    </sheetView>
  </sheetViews>
  <sheetFormatPr baseColWidth="10" defaultRowHeight="15" x14ac:dyDescent="0.25"/>
  <cols>
    <col min="4" max="4" width="14.28515625" customWidth="1"/>
    <col min="9" max="20" width="5.28515625" customWidth="1"/>
  </cols>
  <sheetData>
    <row r="2" spans="2:23" x14ac:dyDescent="0.25">
      <c r="H2" s="376" t="s">
        <v>221</v>
      </c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  <c r="U2" s="376"/>
      <c r="V2" s="376"/>
      <c r="W2" s="376"/>
    </row>
    <row r="3" spans="2:23" ht="15.75" customHeight="1" thickBot="1" x14ac:dyDescent="0.3">
      <c r="C3" s="1"/>
      <c r="D3" s="1"/>
      <c r="E3" s="1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</row>
    <row r="4" spans="2:23" ht="19.5" customHeight="1" x14ac:dyDescent="0.3">
      <c r="C4" s="5"/>
      <c r="D4" s="18"/>
      <c r="E4" s="6" t="s">
        <v>68</v>
      </c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</row>
    <row r="5" spans="2:23" ht="15.75" thickBot="1" x14ac:dyDescent="0.3">
      <c r="C5" s="7" t="s">
        <v>208</v>
      </c>
      <c r="D5" s="19" t="s">
        <v>68</v>
      </c>
      <c r="E5" s="8" t="s">
        <v>209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2:23" x14ac:dyDescent="0.25">
      <c r="B6" t="s">
        <v>77</v>
      </c>
      <c r="C6" s="9">
        <v>1.111</v>
      </c>
      <c r="D6" s="20"/>
      <c r="E6" s="10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2:23" x14ac:dyDescent="0.25">
      <c r="B7" t="s">
        <v>210</v>
      </c>
      <c r="C7" s="28">
        <v>1.1080000000000001</v>
      </c>
      <c r="D7" s="23">
        <f>+'LIBRO CAJA'!S22</f>
        <v>398900</v>
      </c>
      <c r="E7" s="80">
        <f>+D7*C7</f>
        <v>441981.2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2:23" x14ac:dyDescent="0.25">
      <c r="B8" t="s">
        <v>211</v>
      </c>
      <c r="C8" s="11">
        <v>1.0880000000000001</v>
      </c>
      <c r="D8" s="21"/>
      <c r="E8" s="12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2:23" x14ac:dyDescent="0.25">
      <c r="B9" t="s">
        <v>212</v>
      </c>
      <c r="C9" s="11">
        <v>1.073</v>
      </c>
      <c r="D9" s="21"/>
      <c r="E9" s="12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21"/>
    </row>
    <row r="10" spans="2:23" x14ac:dyDescent="0.25">
      <c r="B10" t="s">
        <v>213</v>
      </c>
      <c r="C10" s="11">
        <v>1.06</v>
      </c>
      <c r="D10" s="21"/>
      <c r="E10" s="12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21"/>
    </row>
    <row r="11" spans="2:23" x14ac:dyDescent="0.25">
      <c r="B11" t="s">
        <v>214</v>
      </c>
      <c r="C11" s="11">
        <v>1.05</v>
      </c>
      <c r="D11" s="21"/>
      <c r="E11" s="1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21"/>
    </row>
    <row r="12" spans="2:23" x14ac:dyDescent="0.25">
      <c r="B12" t="s">
        <v>215</v>
      </c>
      <c r="C12" s="11">
        <v>1.036</v>
      </c>
      <c r="D12" s="21"/>
      <c r="E12" s="12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21"/>
    </row>
    <row r="13" spans="2:23" x14ac:dyDescent="0.25">
      <c r="B13" t="s">
        <v>216</v>
      </c>
      <c r="C13" s="11">
        <v>1.024</v>
      </c>
      <c r="D13" s="21"/>
      <c r="E13" s="12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21"/>
    </row>
    <row r="14" spans="2:23" x14ac:dyDescent="0.25">
      <c r="B14" t="s">
        <v>217</v>
      </c>
      <c r="C14" s="11">
        <v>1.0149999999999999</v>
      </c>
      <c r="D14" s="21"/>
      <c r="E14" s="12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21"/>
    </row>
    <row r="15" spans="2:23" x14ac:dyDescent="0.25">
      <c r="B15" t="s">
        <v>218</v>
      </c>
      <c r="C15" s="11">
        <v>1.01</v>
      </c>
      <c r="D15" s="21"/>
      <c r="E15" s="12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1"/>
    </row>
    <row r="16" spans="2:23" x14ac:dyDescent="0.25">
      <c r="B16" t="s">
        <v>219</v>
      </c>
      <c r="C16" s="11">
        <v>1</v>
      </c>
      <c r="D16" s="21"/>
      <c r="E16" s="12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21"/>
    </row>
    <row r="17" spans="3:21" ht="15.75" thickBot="1" x14ac:dyDescent="0.3">
      <c r="C17" s="13">
        <v>1</v>
      </c>
      <c r="D17" s="22"/>
      <c r="E17" s="1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21"/>
    </row>
    <row r="18" spans="3:21" x14ac:dyDescent="0.25">
      <c r="C18" s="1"/>
      <c r="D18" s="1"/>
      <c r="E18" s="15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21"/>
    </row>
    <row r="19" spans="3:21" x14ac:dyDescent="0.25">
      <c r="C19" s="16"/>
      <c r="D19" s="24">
        <f>+D7</f>
        <v>398900</v>
      </c>
      <c r="E19" s="17">
        <f>SUM(E6:E18)</f>
        <v>441981.2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21"/>
    </row>
    <row r="21" spans="3:21" x14ac:dyDescent="0.25">
      <c r="D21" s="25" t="s">
        <v>220</v>
      </c>
      <c r="E21" s="26">
        <f>+E19-D19</f>
        <v>43081.200000000012</v>
      </c>
      <c r="F21" t="s">
        <v>225</v>
      </c>
      <c r="G21" t="s">
        <v>226</v>
      </c>
    </row>
  </sheetData>
  <mergeCells count="1">
    <mergeCell ref="H2:W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9AAD4-DA31-47F7-9333-65C916DDA245}">
  <sheetPr>
    <tabColor rgb="FF000099"/>
  </sheetPr>
  <dimension ref="A2:O60"/>
  <sheetViews>
    <sheetView topLeftCell="A30" zoomScale="130" zoomScaleNormal="130" workbookViewId="0">
      <selection activeCell="E47" sqref="E47"/>
    </sheetView>
  </sheetViews>
  <sheetFormatPr baseColWidth="10" defaultColWidth="11.5703125" defaultRowHeight="15.75" x14ac:dyDescent="0.25"/>
  <cols>
    <col min="1" max="1" width="36.42578125" style="38" customWidth="1"/>
    <col min="2" max="2" width="16.5703125" style="38" customWidth="1"/>
    <col min="3" max="3" width="21.140625" style="38" customWidth="1"/>
    <col min="4" max="4" width="27.5703125" style="38" customWidth="1"/>
    <col min="5" max="5" width="22.5703125" style="40" customWidth="1"/>
    <col min="6" max="6" width="12.85546875" style="38" hidden="1" customWidth="1"/>
    <col min="7" max="7" width="0" style="38" hidden="1" customWidth="1"/>
    <col min="8" max="8" width="47.42578125" style="38" hidden="1" customWidth="1"/>
    <col min="9" max="9" width="21.85546875" style="38" hidden="1" customWidth="1"/>
    <col min="10" max="13" width="0" style="38" hidden="1" customWidth="1"/>
    <col min="14" max="14" width="20.42578125" style="38" customWidth="1"/>
    <col min="15" max="15" width="16.85546875" style="38" bestFit="1" customWidth="1"/>
    <col min="16" max="256" width="11.5703125" style="38"/>
    <col min="257" max="257" width="36.42578125" style="38" customWidth="1"/>
    <col min="258" max="258" width="16.5703125" style="38" customWidth="1"/>
    <col min="259" max="259" width="21.140625" style="38" customWidth="1"/>
    <col min="260" max="260" width="27.5703125" style="38" customWidth="1"/>
    <col min="261" max="261" width="22.5703125" style="38" customWidth="1"/>
    <col min="262" max="269" width="0" style="38" hidden="1" customWidth="1"/>
    <col min="270" max="270" width="20.42578125" style="38" customWidth="1"/>
    <col min="271" max="271" width="16.85546875" style="38" bestFit="1" customWidth="1"/>
    <col min="272" max="512" width="11.5703125" style="38"/>
    <col min="513" max="513" width="36.42578125" style="38" customWidth="1"/>
    <col min="514" max="514" width="16.5703125" style="38" customWidth="1"/>
    <col min="515" max="515" width="21.140625" style="38" customWidth="1"/>
    <col min="516" max="516" width="27.5703125" style="38" customWidth="1"/>
    <col min="517" max="517" width="22.5703125" style="38" customWidth="1"/>
    <col min="518" max="525" width="0" style="38" hidden="1" customWidth="1"/>
    <col min="526" max="526" width="20.42578125" style="38" customWidth="1"/>
    <col min="527" max="527" width="16.85546875" style="38" bestFit="1" customWidth="1"/>
    <col min="528" max="768" width="11.5703125" style="38"/>
    <col min="769" max="769" width="36.42578125" style="38" customWidth="1"/>
    <col min="770" max="770" width="16.5703125" style="38" customWidth="1"/>
    <col min="771" max="771" width="21.140625" style="38" customWidth="1"/>
    <col min="772" max="772" width="27.5703125" style="38" customWidth="1"/>
    <col min="773" max="773" width="22.5703125" style="38" customWidth="1"/>
    <col min="774" max="781" width="0" style="38" hidden="1" customWidth="1"/>
    <col min="782" max="782" width="20.42578125" style="38" customWidth="1"/>
    <col min="783" max="783" width="16.85546875" style="38" bestFit="1" customWidth="1"/>
    <col min="784" max="1024" width="11.5703125" style="38"/>
    <col min="1025" max="1025" width="36.42578125" style="38" customWidth="1"/>
    <col min="1026" max="1026" width="16.5703125" style="38" customWidth="1"/>
    <col min="1027" max="1027" width="21.140625" style="38" customWidth="1"/>
    <col min="1028" max="1028" width="27.5703125" style="38" customWidth="1"/>
    <col min="1029" max="1029" width="22.5703125" style="38" customWidth="1"/>
    <col min="1030" max="1037" width="0" style="38" hidden="1" customWidth="1"/>
    <col min="1038" max="1038" width="20.42578125" style="38" customWidth="1"/>
    <col min="1039" max="1039" width="16.85546875" style="38" bestFit="1" customWidth="1"/>
    <col min="1040" max="1280" width="11.5703125" style="38"/>
    <col min="1281" max="1281" width="36.42578125" style="38" customWidth="1"/>
    <col min="1282" max="1282" width="16.5703125" style="38" customWidth="1"/>
    <col min="1283" max="1283" width="21.140625" style="38" customWidth="1"/>
    <col min="1284" max="1284" width="27.5703125" style="38" customWidth="1"/>
    <col min="1285" max="1285" width="22.5703125" style="38" customWidth="1"/>
    <col min="1286" max="1293" width="0" style="38" hidden="1" customWidth="1"/>
    <col min="1294" max="1294" width="20.42578125" style="38" customWidth="1"/>
    <col min="1295" max="1295" width="16.85546875" style="38" bestFit="1" customWidth="1"/>
    <col min="1296" max="1536" width="11.5703125" style="38"/>
    <col min="1537" max="1537" width="36.42578125" style="38" customWidth="1"/>
    <col min="1538" max="1538" width="16.5703125" style="38" customWidth="1"/>
    <col min="1539" max="1539" width="21.140625" style="38" customWidth="1"/>
    <col min="1540" max="1540" width="27.5703125" style="38" customWidth="1"/>
    <col min="1541" max="1541" width="22.5703125" style="38" customWidth="1"/>
    <col min="1542" max="1549" width="0" style="38" hidden="1" customWidth="1"/>
    <col min="1550" max="1550" width="20.42578125" style="38" customWidth="1"/>
    <col min="1551" max="1551" width="16.85546875" style="38" bestFit="1" customWidth="1"/>
    <col min="1552" max="1792" width="11.5703125" style="38"/>
    <col min="1793" max="1793" width="36.42578125" style="38" customWidth="1"/>
    <col min="1794" max="1794" width="16.5703125" style="38" customWidth="1"/>
    <col min="1795" max="1795" width="21.140625" style="38" customWidth="1"/>
    <col min="1796" max="1796" width="27.5703125" style="38" customWidth="1"/>
    <col min="1797" max="1797" width="22.5703125" style="38" customWidth="1"/>
    <col min="1798" max="1805" width="0" style="38" hidden="1" customWidth="1"/>
    <col min="1806" max="1806" width="20.42578125" style="38" customWidth="1"/>
    <col min="1807" max="1807" width="16.85546875" style="38" bestFit="1" customWidth="1"/>
    <col min="1808" max="2048" width="11.5703125" style="38"/>
    <col min="2049" max="2049" width="36.42578125" style="38" customWidth="1"/>
    <col min="2050" max="2050" width="16.5703125" style="38" customWidth="1"/>
    <col min="2051" max="2051" width="21.140625" style="38" customWidth="1"/>
    <col min="2052" max="2052" width="27.5703125" style="38" customWidth="1"/>
    <col min="2053" max="2053" width="22.5703125" style="38" customWidth="1"/>
    <col min="2054" max="2061" width="0" style="38" hidden="1" customWidth="1"/>
    <col min="2062" max="2062" width="20.42578125" style="38" customWidth="1"/>
    <col min="2063" max="2063" width="16.85546875" style="38" bestFit="1" customWidth="1"/>
    <col min="2064" max="2304" width="11.5703125" style="38"/>
    <col min="2305" max="2305" width="36.42578125" style="38" customWidth="1"/>
    <col min="2306" max="2306" width="16.5703125" style="38" customWidth="1"/>
    <col min="2307" max="2307" width="21.140625" style="38" customWidth="1"/>
    <col min="2308" max="2308" width="27.5703125" style="38" customWidth="1"/>
    <col min="2309" max="2309" width="22.5703125" style="38" customWidth="1"/>
    <col min="2310" max="2317" width="0" style="38" hidden="1" customWidth="1"/>
    <col min="2318" max="2318" width="20.42578125" style="38" customWidth="1"/>
    <col min="2319" max="2319" width="16.85546875" style="38" bestFit="1" customWidth="1"/>
    <col min="2320" max="2560" width="11.5703125" style="38"/>
    <col min="2561" max="2561" width="36.42578125" style="38" customWidth="1"/>
    <col min="2562" max="2562" width="16.5703125" style="38" customWidth="1"/>
    <col min="2563" max="2563" width="21.140625" style="38" customWidth="1"/>
    <col min="2564" max="2564" width="27.5703125" style="38" customWidth="1"/>
    <col min="2565" max="2565" width="22.5703125" style="38" customWidth="1"/>
    <col min="2566" max="2573" width="0" style="38" hidden="1" customWidth="1"/>
    <col min="2574" max="2574" width="20.42578125" style="38" customWidth="1"/>
    <col min="2575" max="2575" width="16.85546875" style="38" bestFit="1" customWidth="1"/>
    <col min="2576" max="2816" width="11.5703125" style="38"/>
    <col min="2817" max="2817" width="36.42578125" style="38" customWidth="1"/>
    <col min="2818" max="2818" width="16.5703125" style="38" customWidth="1"/>
    <col min="2819" max="2819" width="21.140625" style="38" customWidth="1"/>
    <col min="2820" max="2820" width="27.5703125" style="38" customWidth="1"/>
    <col min="2821" max="2821" width="22.5703125" style="38" customWidth="1"/>
    <col min="2822" max="2829" width="0" style="38" hidden="1" customWidth="1"/>
    <col min="2830" max="2830" width="20.42578125" style="38" customWidth="1"/>
    <col min="2831" max="2831" width="16.85546875" style="38" bestFit="1" customWidth="1"/>
    <col min="2832" max="3072" width="11.5703125" style="38"/>
    <col min="3073" max="3073" width="36.42578125" style="38" customWidth="1"/>
    <col min="3074" max="3074" width="16.5703125" style="38" customWidth="1"/>
    <col min="3075" max="3075" width="21.140625" style="38" customWidth="1"/>
    <col min="3076" max="3076" width="27.5703125" style="38" customWidth="1"/>
    <col min="3077" max="3077" width="22.5703125" style="38" customWidth="1"/>
    <col min="3078" max="3085" width="0" style="38" hidden="1" customWidth="1"/>
    <col min="3086" max="3086" width="20.42578125" style="38" customWidth="1"/>
    <col min="3087" max="3087" width="16.85546875" style="38" bestFit="1" customWidth="1"/>
    <col min="3088" max="3328" width="11.5703125" style="38"/>
    <col min="3329" max="3329" width="36.42578125" style="38" customWidth="1"/>
    <col min="3330" max="3330" width="16.5703125" style="38" customWidth="1"/>
    <col min="3331" max="3331" width="21.140625" style="38" customWidth="1"/>
    <col min="3332" max="3332" width="27.5703125" style="38" customWidth="1"/>
    <col min="3333" max="3333" width="22.5703125" style="38" customWidth="1"/>
    <col min="3334" max="3341" width="0" style="38" hidden="1" customWidth="1"/>
    <col min="3342" max="3342" width="20.42578125" style="38" customWidth="1"/>
    <col min="3343" max="3343" width="16.85546875" style="38" bestFit="1" customWidth="1"/>
    <col min="3344" max="3584" width="11.5703125" style="38"/>
    <col min="3585" max="3585" width="36.42578125" style="38" customWidth="1"/>
    <col min="3586" max="3586" width="16.5703125" style="38" customWidth="1"/>
    <col min="3587" max="3587" width="21.140625" style="38" customWidth="1"/>
    <col min="3588" max="3588" width="27.5703125" style="38" customWidth="1"/>
    <col min="3589" max="3589" width="22.5703125" style="38" customWidth="1"/>
    <col min="3590" max="3597" width="0" style="38" hidden="1" customWidth="1"/>
    <col min="3598" max="3598" width="20.42578125" style="38" customWidth="1"/>
    <col min="3599" max="3599" width="16.85546875" style="38" bestFit="1" customWidth="1"/>
    <col min="3600" max="3840" width="11.5703125" style="38"/>
    <col min="3841" max="3841" width="36.42578125" style="38" customWidth="1"/>
    <col min="3842" max="3842" width="16.5703125" style="38" customWidth="1"/>
    <col min="3843" max="3843" width="21.140625" style="38" customWidth="1"/>
    <col min="3844" max="3844" width="27.5703125" style="38" customWidth="1"/>
    <col min="3845" max="3845" width="22.5703125" style="38" customWidth="1"/>
    <col min="3846" max="3853" width="0" style="38" hidden="1" customWidth="1"/>
    <col min="3854" max="3854" width="20.42578125" style="38" customWidth="1"/>
    <col min="3855" max="3855" width="16.85546875" style="38" bestFit="1" customWidth="1"/>
    <col min="3856" max="4096" width="11.5703125" style="38"/>
    <col min="4097" max="4097" width="36.42578125" style="38" customWidth="1"/>
    <col min="4098" max="4098" width="16.5703125" style="38" customWidth="1"/>
    <col min="4099" max="4099" width="21.140625" style="38" customWidth="1"/>
    <col min="4100" max="4100" width="27.5703125" style="38" customWidth="1"/>
    <col min="4101" max="4101" width="22.5703125" style="38" customWidth="1"/>
    <col min="4102" max="4109" width="0" style="38" hidden="1" customWidth="1"/>
    <col min="4110" max="4110" width="20.42578125" style="38" customWidth="1"/>
    <col min="4111" max="4111" width="16.85546875" style="38" bestFit="1" customWidth="1"/>
    <col min="4112" max="4352" width="11.5703125" style="38"/>
    <col min="4353" max="4353" width="36.42578125" style="38" customWidth="1"/>
    <col min="4354" max="4354" width="16.5703125" style="38" customWidth="1"/>
    <col min="4355" max="4355" width="21.140625" style="38" customWidth="1"/>
    <col min="4356" max="4356" width="27.5703125" style="38" customWidth="1"/>
    <col min="4357" max="4357" width="22.5703125" style="38" customWidth="1"/>
    <col min="4358" max="4365" width="0" style="38" hidden="1" customWidth="1"/>
    <col min="4366" max="4366" width="20.42578125" style="38" customWidth="1"/>
    <col min="4367" max="4367" width="16.85546875" style="38" bestFit="1" customWidth="1"/>
    <col min="4368" max="4608" width="11.5703125" style="38"/>
    <col min="4609" max="4609" width="36.42578125" style="38" customWidth="1"/>
    <col min="4610" max="4610" width="16.5703125" style="38" customWidth="1"/>
    <col min="4611" max="4611" width="21.140625" style="38" customWidth="1"/>
    <col min="4612" max="4612" width="27.5703125" style="38" customWidth="1"/>
    <col min="4613" max="4613" width="22.5703125" style="38" customWidth="1"/>
    <col min="4614" max="4621" width="0" style="38" hidden="1" customWidth="1"/>
    <col min="4622" max="4622" width="20.42578125" style="38" customWidth="1"/>
    <col min="4623" max="4623" width="16.85546875" style="38" bestFit="1" customWidth="1"/>
    <col min="4624" max="4864" width="11.5703125" style="38"/>
    <col min="4865" max="4865" width="36.42578125" style="38" customWidth="1"/>
    <col min="4866" max="4866" width="16.5703125" style="38" customWidth="1"/>
    <col min="4867" max="4867" width="21.140625" style="38" customWidth="1"/>
    <col min="4868" max="4868" width="27.5703125" style="38" customWidth="1"/>
    <col min="4869" max="4869" width="22.5703125" style="38" customWidth="1"/>
    <col min="4870" max="4877" width="0" style="38" hidden="1" customWidth="1"/>
    <col min="4878" max="4878" width="20.42578125" style="38" customWidth="1"/>
    <col min="4879" max="4879" width="16.85546875" style="38" bestFit="1" customWidth="1"/>
    <col min="4880" max="5120" width="11.5703125" style="38"/>
    <col min="5121" max="5121" width="36.42578125" style="38" customWidth="1"/>
    <col min="5122" max="5122" width="16.5703125" style="38" customWidth="1"/>
    <col min="5123" max="5123" width="21.140625" style="38" customWidth="1"/>
    <col min="5124" max="5124" width="27.5703125" style="38" customWidth="1"/>
    <col min="5125" max="5125" width="22.5703125" style="38" customWidth="1"/>
    <col min="5126" max="5133" width="0" style="38" hidden="1" customWidth="1"/>
    <col min="5134" max="5134" width="20.42578125" style="38" customWidth="1"/>
    <col min="5135" max="5135" width="16.85546875" style="38" bestFit="1" customWidth="1"/>
    <col min="5136" max="5376" width="11.5703125" style="38"/>
    <col min="5377" max="5377" width="36.42578125" style="38" customWidth="1"/>
    <col min="5378" max="5378" width="16.5703125" style="38" customWidth="1"/>
    <col min="5379" max="5379" width="21.140625" style="38" customWidth="1"/>
    <col min="5380" max="5380" width="27.5703125" style="38" customWidth="1"/>
    <col min="5381" max="5381" width="22.5703125" style="38" customWidth="1"/>
    <col min="5382" max="5389" width="0" style="38" hidden="1" customWidth="1"/>
    <col min="5390" max="5390" width="20.42578125" style="38" customWidth="1"/>
    <col min="5391" max="5391" width="16.85546875" style="38" bestFit="1" customWidth="1"/>
    <col min="5392" max="5632" width="11.5703125" style="38"/>
    <col min="5633" max="5633" width="36.42578125" style="38" customWidth="1"/>
    <col min="5634" max="5634" width="16.5703125" style="38" customWidth="1"/>
    <col min="5635" max="5635" width="21.140625" style="38" customWidth="1"/>
    <col min="5636" max="5636" width="27.5703125" style="38" customWidth="1"/>
    <col min="5637" max="5637" width="22.5703125" style="38" customWidth="1"/>
    <col min="5638" max="5645" width="0" style="38" hidden="1" customWidth="1"/>
    <col min="5646" max="5646" width="20.42578125" style="38" customWidth="1"/>
    <col min="5647" max="5647" width="16.85546875" style="38" bestFit="1" customWidth="1"/>
    <col min="5648" max="5888" width="11.5703125" style="38"/>
    <col min="5889" max="5889" width="36.42578125" style="38" customWidth="1"/>
    <col min="5890" max="5890" width="16.5703125" style="38" customWidth="1"/>
    <col min="5891" max="5891" width="21.140625" style="38" customWidth="1"/>
    <col min="5892" max="5892" width="27.5703125" style="38" customWidth="1"/>
    <col min="5893" max="5893" width="22.5703125" style="38" customWidth="1"/>
    <col min="5894" max="5901" width="0" style="38" hidden="1" customWidth="1"/>
    <col min="5902" max="5902" width="20.42578125" style="38" customWidth="1"/>
    <col min="5903" max="5903" width="16.85546875" style="38" bestFit="1" customWidth="1"/>
    <col min="5904" max="6144" width="11.5703125" style="38"/>
    <col min="6145" max="6145" width="36.42578125" style="38" customWidth="1"/>
    <col min="6146" max="6146" width="16.5703125" style="38" customWidth="1"/>
    <col min="6147" max="6147" width="21.140625" style="38" customWidth="1"/>
    <col min="6148" max="6148" width="27.5703125" style="38" customWidth="1"/>
    <col min="6149" max="6149" width="22.5703125" style="38" customWidth="1"/>
    <col min="6150" max="6157" width="0" style="38" hidden="1" customWidth="1"/>
    <col min="6158" max="6158" width="20.42578125" style="38" customWidth="1"/>
    <col min="6159" max="6159" width="16.85546875" style="38" bestFit="1" customWidth="1"/>
    <col min="6160" max="6400" width="11.5703125" style="38"/>
    <col min="6401" max="6401" width="36.42578125" style="38" customWidth="1"/>
    <col min="6402" max="6402" width="16.5703125" style="38" customWidth="1"/>
    <col min="6403" max="6403" width="21.140625" style="38" customWidth="1"/>
    <col min="6404" max="6404" width="27.5703125" style="38" customWidth="1"/>
    <col min="6405" max="6405" width="22.5703125" style="38" customWidth="1"/>
    <col min="6406" max="6413" width="0" style="38" hidden="1" customWidth="1"/>
    <col min="6414" max="6414" width="20.42578125" style="38" customWidth="1"/>
    <col min="6415" max="6415" width="16.85546875" style="38" bestFit="1" customWidth="1"/>
    <col min="6416" max="6656" width="11.5703125" style="38"/>
    <col min="6657" max="6657" width="36.42578125" style="38" customWidth="1"/>
    <col min="6658" max="6658" width="16.5703125" style="38" customWidth="1"/>
    <col min="6659" max="6659" width="21.140625" style="38" customWidth="1"/>
    <col min="6660" max="6660" width="27.5703125" style="38" customWidth="1"/>
    <col min="6661" max="6661" width="22.5703125" style="38" customWidth="1"/>
    <col min="6662" max="6669" width="0" style="38" hidden="1" customWidth="1"/>
    <col min="6670" max="6670" width="20.42578125" style="38" customWidth="1"/>
    <col min="6671" max="6671" width="16.85546875" style="38" bestFit="1" customWidth="1"/>
    <col min="6672" max="6912" width="11.5703125" style="38"/>
    <col min="6913" max="6913" width="36.42578125" style="38" customWidth="1"/>
    <col min="6914" max="6914" width="16.5703125" style="38" customWidth="1"/>
    <col min="6915" max="6915" width="21.140625" style="38" customWidth="1"/>
    <col min="6916" max="6916" width="27.5703125" style="38" customWidth="1"/>
    <col min="6917" max="6917" width="22.5703125" style="38" customWidth="1"/>
    <col min="6918" max="6925" width="0" style="38" hidden="1" customWidth="1"/>
    <col min="6926" max="6926" width="20.42578125" style="38" customWidth="1"/>
    <col min="6927" max="6927" width="16.85546875" style="38" bestFit="1" customWidth="1"/>
    <col min="6928" max="7168" width="11.5703125" style="38"/>
    <col min="7169" max="7169" width="36.42578125" style="38" customWidth="1"/>
    <col min="7170" max="7170" width="16.5703125" style="38" customWidth="1"/>
    <col min="7171" max="7171" width="21.140625" style="38" customWidth="1"/>
    <col min="7172" max="7172" width="27.5703125" style="38" customWidth="1"/>
    <col min="7173" max="7173" width="22.5703125" style="38" customWidth="1"/>
    <col min="7174" max="7181" width="0" style="38" hidden="1" customWidth="1"/>
    <col min="7182" max="7182" width="20.42578125" style="38" customWidth="1"/>
    <col min="7183" max="7183" width="16.85546875" style="38" bestFit="1" customWidth="1"/>
    <col min="7184" max="7424" width="11.5703125" style="38"/>
    <col min="7425" max="7425" width="36.42578125" style="38" customWidth="1"/>
    <col min="7426" max="7426" width="16.5703125" style="38" customWidth="1"/>
    <col min="7427" max="7427" width="21.140625" style="38" customWidth="1"/>
    <col min="7428" max="7428" width="27.5703125" style="38" customWidth="1"/>
    <col min="7429" max="7429" width="22.5703125" style="38" customWidth="1"/>
    <col min="7430" max="7437" width="0" style="38" hidden="1" customWidth="1"/>
    <col min="7438" max="7438" width="20.42578125" style="38" customWidth="1"/>
    <col min="7439" max="7439" width="16.85546875" style="38" bestFit="1" customWidth="1"/>
    <col min="7440" max="7680" width="11.5703125" style="38"/>
    <col min="7681" max="7681" width="36.42578125" style="38" customWidth="1"/>
    <col min="7682" max="7682" width="16.5703125" style="38" customWidth="1"/>
    <col min="7683" max="7683" width="21.140625" style="38" customWidth="1"/>
    <col min="7684" max="7684" width="27.5703125" style="38" customWidth="1"/>
    <col min="7685" max="7685" width="22.5703125" style="38" customWidth="1"/>
    <col min="7686" max="7693" width="0" style="38" hidden="1" customWidth="1"/>
    <col min="7694" max="7694" width="20.42578125" style="38" customWidth="1"/>
    <col min="7695" max="7695" width="16.85546875" style="38" bestFit="1" customWidth="1"/>
    <col min="7696" max="7936" width="11.5703125" style="38"/>
    <col min="7937" max="7937" width="36.42578125" style="38" customWidth="1"/>
    <col min="7938" max="7938" width="16.5703125" style="38" customWidth="1"/>
    <col min="7939" max="7939" width="21.140625" style="38" customWidth="1"/>
    <col min="7940" max="7940" width="27.5703125" style="38" customWidth="1"/>
    <col min="7941" max="7941" width="22.5703125" style="38" customWidth="1"/>
    <col min="7942" max="7949" width="0" style="38" hidden="1" customWidth="1"/>
    <col min="7950" max="7950" width="20.42578125" style="38" customWidth="1"/>
    <col min="7951" max="7951" width="16.85546875" style="38" bestFit="1" customWidth="1"/>
    <col min="7952" max="8192" width="11.5703125" style="38"/>
    <col min="8193" max="8193" width="36.42578125" style="38" customWidth="1"/>
    <col min="8194" max="8194" width="16.5703125" style="38" customWidth="1"/>
    <col min="8195" max="8195" width="21.140625" style="38" customWidth="1"/>
    <col min="8196" max="8196" width="27.5703125" style="38" customWidth="1"/>
    <col min="8197" max="8197" width="22.5703125" style="38" customWidth="1"/>
    <col min="8198" max="8205" width="0" style="38" hidden="1" customWidth="1"/>
    <col min="8206" max="8206" width="20.42578125" style="38" customWidth="1"/>
    <col min="8207" max="8207" width="16.85546875" style="38" bestFit="1" customWidth="1"/>
    <col min="8208" max="8448" width="11.5703125" style="38"/>
    <col min="8449" max="8449" width="36.42578125" style="38" customWidth="1"/>
    <col min="8450" max="8450" width="16.5703125" style="38" customWidth="1"/>
    <col min="8451" max="8451" width="21.140625" style="38" customWidth="1"/>
    <col min="8452" max="8452" width="27.5703125" style="38" customWidth="1"/>
    <col min="8453" max="8453" width="22.5703125" style="38" customWidth="1"/>
    <col min="8454" max="8461" width="0" style="38" hidden="1" customWidth="1"/>
    <col min="8462" max="8462" width="20.42578125" style="38" customWidth="1"/>
    <col min="8463" max="8463" width="16.85546875" style="38" bestFit="1" customWidth="1"/>
    <col min="8464" max="8704" width="11.5703125" style="38"/>
    <col min="8705" max="8705" width="36.42578125" style="38" customWidth="1"/>
    <col min="8706" max="8706" width="16.5703125" style="38" customWidth="1"/>
    <col min="8707" max="8707" width="21.140625" style="38" customWidth="1"/>
    <col min="8708" max="8708" width="27.5703125" style="38" customWidth="1"/>
    <col min="8709" max="8709" width="22.5703125" style="38" customWidth="1"/>
    <col min="8710" max="8717" width="0" style="38" hidden="1" customWidth="1"/>
    <col min="8718" max="8718" width="20.42578125" style="38" customWidth="1"/>
    <col min="8719" max="8719" width="16.85546875" style="38" bestFit="1" customWidth="1"/>
    <col min="8720" max="8960" width="11.5703125" style="38"/>
    <col min="8961" max="8961" width="36.42578125" style="38" customWidth="1"/>
    <col min="8962" max="8962" width="16.5703125" style="38" customWidth="1"/>
    <col min="8963" max="8963" width="21.140625" style="38" customWidth="1"/>
    <col min="8964" max="8964" width="27.5703125" style="38" customWidth="1"/>
    <col min="8965" max="8965" width="22.5703125" style="38" customWidth="1"/>
    <col min="8966" max="8973" width="0" style="38" hidden="1" customWidth="1"/>
    <col min="8974" max="8974" width="20.42578125" style="38" customWidth="1"/>
    <col min="8975" max="8975" width="16.85546875" style="38" bestFit="1" customWidth="1"/>
    <col min="8976" max="9216" width="11.5703125" style="38"/>
    <col min="9217" max="9217" width="36.42578125" style="38" customWidth="1"/>
    <col min="9218" max="9218" width="16.5703125" style="38" customWidth="1"/>
    <col min="9219" max="9219" width="21.140625" style="38" customWidth="1"/>
    <col min="9220" max="9220" width="27.5703125" style="38" customWidth="1"/>
    <col min="9221" max="9221" width="22.5703125" style="38" customWidth="1"/>
    <col min="9222" max="9229" width="0" style="38" hidden="1" customWidth="1"/>
    <col min="9230" max="9230" width="20.42578125" style="38" customWidth="1"/>
    <col min="9231" max="9231" width="16.85546875" style="38" bestFit="1" customWidth="1"/>
    <col min="9232" max="9472" width="11.5703125" style="38"/>
    <col min="9473" max="9473" width="36.42578125" style="38" customWidth="1"/>
    <col min="9474" max="9474" width="16.5703125" style="38" customWidth="1"/>
    <col min="9475" max="9475" width="21.140625" style="38" customWidth="1"/>
    <col min="9476" max="9476" width="27.5703125" style="38" customWidth="1"/>
    <col min="9477" max="9477" width="22.5703125" style="38" customWidth="1"/>
    <col min="9478" max="9485" width="0" style="38" hidden="1" customWidth="1"/>
    <col min="9486" max="9486" width="20.42578125" style="38" customWidth="1"/>
    <col min="9487" max="9487" width="16.85546875" style="38" bestFit="1" customWidth="1"/>
    <col min="9488" max="9728" width="11.5703125" style="38"/>
    <col min="9729" max="9729" width="36.42578125" style="38" customWidth="1"/>
    <col min="9730" max="9730" width="16.5703125" style="38" customWidth="1"/>
    <col min="9731" max="9731" width="21.140625" style="38" customWidth="1"/>
    <col min="9732" max="9732" width="27.5703125" style="38" customWidth="1"/>
    <col min="9733" max="9733" width="22.5703125" style="38" customWidth="1"/>
    <col min="9734" max="9741" width="0" style="38" hidden="1" customWidth="1"/>
    <col min="9742" max="9742" width="20.42578125" style="38" customWidth="1"/>
    <col min="9743" max="9743" width="16.85546875" style="38" bestFit="1" customWidth="1"/>
    <col min="9744" max="9984" width="11.5703125" style="38"/>
    <col min="9985" max="9985" width="36.42578125" style="38" customWidth="1"/>
    <col min="9986" max="9986" width="16.5703125" style="38" customWidth="1"/>
    <col min="9987" max="9987" width="21.140625" style="38" customWidth="1"/>
    <col min="9988" max="9988" width="27.5703125" style="38" customWidth="1"/>
    <col min="9989" max="9989" width="22.5703125" style="38" customWidth="1"/>
    <col min="9990" max="9997" width="0" style="38" hidden="1" customWidth="1"/>
    <col min="9998" max="9998" width="20.42578125" style="38" customWidth="1"/>
    <col min="9999" max="9999" width="16.85546875" style="38" bestFit="1" customWidth="1"/>
    <col min="10000" max="10240" width="11.5703125" style="38"/>
    <col min="10241" max="10241" width="36.42578125" style="38" customWidth="1"/>
    <col min="10242" max="10242" width="16.5703125" style="38" customWidth="1"/>
    <col min="10243" max="10243" width="21.140625" style="38" customWidth="1"/>
    <col min="10244" max="10244" width="27.5703125" style="38" customWidth="1"/>
    <col min="10245" max="10245" width="22.5703125" style="38" customWidth="1"/>
    <col min="10246" max="10253" width="0" style="38" hidden="1" customWidth="1"/>
    <col min="10254" max="10254" width="20.42578125" style="38" customWidth="1"/>
    <col min="10255" max="10255" width="16.85546875" style="38" bestFit="1" customWidth="1"/>
    <col min="10256" max="10496" width="11.5703125" style="38"/>
    <col min="10497" max="10497" width="36.42578125" style="38" customWidth="1"/>
    <col min="10498" max="10498" width="16.5703125" style="38" customWidth="1"/>
    <col min="10499" max="10499" width="21.140625" style="38" customWidth="1"/>
    <col min="10500" max="10500" width="27.5703125" style="38" customWidth="1"/>
    <col min="10501" max="10501" width="22.5703125" style="38" customWidth="1"/>
    <col min="10502" max="10509" width="0" style="38" hidden="1" customWidth="1"/>
    <col min="10510" max="10510" width="20.42578125" style="38" customWidth="1"/>
    <col min="10511" max="10511" width="16.85546875" style="38" bestFit="1" customWidth="1"/>
    <col min="10512" max="10752" width="11.5703125" style="38"/>
    <col min="10753" max="10753" width="36.42578125" style="38" customWidth="1"/>
    <col min="10754" max="10754" width="16.5703125" style="38" customWidth="1"/>
    <col min="10755" max="10755" width="21.140625" style="38" customWidth="1"/>
    <col min="10756" max="10756" width="27.5703125" style="38" customWidth="1"/>
    <col min="10757" max="10757" width="22.5703125" style="38" customWidth="1"/>
    <col min="10758" max="10765" width="0" style="38" hidden="1" customWidth="1"/>
    <col min="10766" max="10766" width="20.42578125" style="38" customWidth="1"/>
    <col min="10767" max="10767" width="16.85546875" style="38" bestFit="1" customWidth="1"/>
    <col min="10768" max="11008" width="11.5703125" style="38"/>
    <col min="11009" max="11009" width="36.42578125" style="38" customWidth="1"/>
    <col min="11010" max="11010" width="16.5703125" style="38" customWidth="1"/>
    <col min="11011" max="11011" width="21.140625" style="38" customWidth="1"/>
    <col min="11012" max="11012" width="27.5703125" style="38" customWidth="1"/>
    <col min="11013" max="11013" width="22.5703125" style="38" customWidth="1"/>
    <col min="11014" max="11021" width="0" style="38" hidden="1" customWidth="1"/>
    <col min="11022" max="11022" width="20.42578125" style="38" customWidth="1"/>
    <col min="11023" max="11023" width="16.85546875" style="38" bestFit="1" customWidth="1"/>
    <col min="11024" max="11264" width="11.5703125" style="38"/>
    <col min="11265" max="11265" width="36.42578125" style="38" customWidth="1"/>
    <col min="11266" max="11266" width="16.5703125" style="38" customWidth="1"/>
    <col min="11267" max="11267" width="21.140625" style="38" customWidth="1"/>
    <col min="11268" max="11268" width="27.5703125" style="38" customWidth="1"/>
    <col min="11269" max="11269" width="22.5703125" style="38" customWidth="1"/>
    <col min="11270" max="11277" width="0" style="38" hidden="1" customWidth="1"/>
    <col min="11278" max="11278" width="20.42578125" style="38" customWidth="1"/>
    <col min="11279" max="11279" width="16.85546875" style="38" bestFit="1" customWidth="1"/>
    <col min="11280" max="11520" width="11.5703125" style="38"/>
    <col min="11521" max="11521" width="36.42578125" style="38" customWidth="1"/>
    <col min="11522" max="11522" width="16.5703125" style="38" customWidth="1"/>
    <col min="11523" max="11523" width="21.140625" style="38" customWidth="1"/>
    <col min="11524" max="11524" width="27.5703125" style="38" customWidth="1"/>
    <col min="11525" max="11525" width="22.5703125" style="38" customWidth="1"/>
    <col min="11526" max="11533" width="0" style="38" hidden="1" customWidth="1"/>
    <col min="11534" max="11534" width="20.42578125" style="38" customWidth="1"/>
    <col min="11535" max="11535" width="16.85546875" style="38" bestFit="1" customWidth="1"/>
    <col min="11536" max="11776" width="11.5703125" style="38"/>
    <col min="11777" max="11777" width="36.42578125" style="38" customWidth="1"/>
    <col min="11778" max="11778" width="16.5703125" style="38" customWidth="1"/>
    <col min="11779" max="11779" width="21.140625" style="38" customWidth="1"/>
    <col min="11780" max="11780" width="27.5703125" style="38" customWidth="1"/>
    <col min="11781" max="11781" width="22.5703125" style="38" customWidth="1"/>
    <col min="11782" max="11789" width="0" style="38" hidden="1" customWidth="1"/>
    <col min="11790" max="11790" width="20.42578125" style="38" customWidth="1"/>
    <col min="11791" max="11791" width="16.85546875" style="38" bestFit="1" customWidth="1"/>
    <col min="11792" max="12032" width="11.5703125" style="38"/>
    <col min="12033" max="12033" width="36.42578125" style="38" customWidth="1"/>
    <col min="12034" max="12034" width="16.5703125" style="38" customWidth="1"/>
    <col min="12035" max="12035" width="21.140625" style="38" customWidth="1"/>
    <col min="12036" max="12036" width="27.5703125" style="38" customWidth="1"/>
    <col min="12037" max="12037" width="22.5703125" style="38" customWidth="1"/>
    <col min="12038" max="12045" width="0" style="38" hidden="1" customWidth="1"/>
    <col min="12046" max="12046" width="20.42578125" style="38" customWidth="1"/>
    <col min="12047" max="12047" width="16.85546875" style="38" bestFit="1" customWidth="1"/>
    <col min="12048" max="12288" width="11.5703125" style="38"/>
    <col min="12289" max="12289" width="36.42578125" style="38" customWidth="1"/>
    <col min="12290" max="12290" width="16.5703125" style="38" customWidth="1"/>
    <col min="12291" max="12291" width="21.140625" style="38" customWidth="1"/>
    <col min="12292" max="12292" width="27.5703125" style="38" customWidth="1"/>
    <col min="12293" max="12293" width="22.5703125" style="38" customWidth="1"/>
    <col min="12294" max="12301" width="0" style="38" hidden="1" customWidth="1"/>
    <col min="12302" max="12302" width="20.42578125" style="38" customWidth="1"/>
    <col min="12303" max="12303" width="16.85546875" style="38" bestFit="1" customWidth="1"/>
    <col min="12304" max="12544" width="11.5703125" style="38"/>
    <col min="12545" max="12545" width="36.42578125" style="38" customWidth="1"/>
    <col min="12546" max="12546" width="16.5703125" style="38" customWidth="1"/>
    <col min="12547" max="12547" width="21.140625" style="38" customWidth="1"/>
    <col min="12548" max="12548" width="27.5703125" style="38" customWidth="1"/>
    <col min="12549" max="12549" width="22.5703125" style="38" customWidth="1"/>
    <col min="12550" max="12557" width="0" style="38" hidden="1" customWidth="1"/>
    <col min="12558" max="12558" width="20.42578125" style="38" customWidth="1"/>
    <col min="12559" max="12559" width="16.85546875" style="38" bestFit="1" customWidth="1"/>
    <col min="12560" max="12800" width="11.5703125" style="38"/>
    <col min="12801" max="12801" width="36.42578125" style="38" customWidth="1"/>
    <col min="12802" max="12802" width="16.5703125" style="38" customWidth="1"/>
    <col min="12803" max="12803" width="21.140625" style="38" customWidth="1"/>
    <col min="12804" max="12804" width="27.5703125" style="38" customWidth="1"/>
    <col min="12805" max="12805" width="22.5703125" style="38" customWidth="1"/>
    <col min="12806" max="12813" width="0" style="38" hidden="1" customWidth="1"/>
    <col min="12814" max="12814" width="20.42578125" style="38" customWidth="1"/>
    <col min="12815" max="12815" width="16.85546875" style="38" bestFit="1" customWidth="1"/>
    <col min="12816" max="13056" width="11.5703125" style="38"/>
    <col min="13057" max="13057" width="36.42578125" style="38" customWidth="1"/>
    <col min="13058" max="13058" width="16.5703125" style="38" customWidth="1"/>
    <col min="13059" max="13059" width="21.140625" style="38" customWidth="1"/>
    <col min="13060" max="13060" width="27.5703125" style="38" customWidth="1"/>
    <col min="13061" max="13061" width="22.5703125" style="38" customWidth="1"/>
    <col min="13062" max="13069" width="0" style="38" hidden="1" customWidth="1"/>
    <col min="13070" max="13070" width="20.42578125" style="38" customWidth="1"/>
    <col min="13071" max="13071" width="16.85546875" style="38" bestFit="1" customWidth="1"/>
    <col min="13072" max="13312" width="11.5703125" style="38"/>
    <col min="13313" max="13313" width="36.42578125" style="38" customWidth="1"/>
    <col min="13314" max="13314" width="16.5703125" style="38" customWidth="1"/>
    <col min="13315" max="13315" width="21.140625" style="38" customWidth="1"/>
    <col min="13316" max="13316" width="27.5703125" style="38" customWidth="1"/>
    <col min="13317" max="13317" width="22.5703125" style="38" customWidth="1"/>
    <col min="13318" max="13325" width="0" style="38" hidden="1" customWidth="1"/>
    <col min="13326" max="13326" width="20.42578125" style="38" customWidth="1"/>
    <col min="13327" max="13327" width="16.85546875" style="38" bestFit="1" customWidth="1"/>
    <col min="13328" max="13568" width="11.5703125" style="38"/>
    <col min="13569" max="13569" width="36.42578125" style="38" customWidth="1"/>
    <col min="13570" max="13570" width="16.5703125" style="38" customWidth="1"/>
    <col min="13571" max="13571" width="21.140625" style="38" customWidth="1"/>
    <col min="13572" max="13572" width="27.5703125" style="38" customWidth="1"/>
    <col min="13573" max="13573" width="22.5703125" style="38" customWidth="1"/>
    <col min="13574" max="13581" width="0" style="38" hidden="1" customWidth="1"/>
    <col min="13582" max="13582" width="20.42578125" style="38" customWidth="1"/>
    <col min="13583" max="13583" width="16.85546875" style="38" bestFit="1" customWidth="1"/>
    <col min="13584" max="13824" width="11.5703125" style="38"/>
    <col min="13825" max="13825" width="36.42578125" style="38" customWidth="1"/>
    <col min="13826" max="13826" width="16.5703125" style="38" customWidth="1"/>
    <col min="13827" max="13827" width="21.140625" style="38" customWidth="1"/>
    <col min="13828" max="13828" width="27.5703125" style="38" customWidth="1"/>
    <col min="13829" max="13829" width="22.5703125" style="38" customWidth="1"/>
    <col min="13830" max="13837" width="0" style="38" hidden="1" customWidth="1"/>
    <col min="13838" max="13838" width="20.42578125" style="38" customWidth="1"/>
    <col min="13839" max="13839" width="16.85546875" style="38" bestFit="1" customWidth="1"/>
    <col min="13840" max="14080" width="11.5703125" style="38"/>
    <col min="14081" max="14081" width="36.42578125" style="38" customWidth="1"/>
    <col min="14082" max="14082" width="16.5703125" style="38" customWidth="1"/>
    <col min="14083" max="14083" width="21.140625" style="38" customWidth="1"/>
    <col min="14084" max="14084" width="27.5703125" style="38" customWidth="1"/>
    <col min="14085" max="14085" width="22.5703125" style="38" customWidth="1"/>
    <col min="14086" max="14093" width="0" style="38" hidden="1" customWidth="1"/>
    <col min="14094" max="14094" width="20.42578125" style="38" customWidth="1"/>
    <col min="14095" max="14095" width="16.85546875" style="38" bestFit="1" customWidth="1"/>
    <col min="14096" max="14336" width="11.5703125" style="38"/>
    <col min="14337" max="14337" width="36.42578125" style="38" customWidth="1"/>
    <col min="14338" max="14338" width="16.5703125" style="38" customWidth="1"/>
    <col min="14339" max="14339" width="21.140625" style="38" customWidth="1"/>
    <col min="14340" max="14340" width="27.5703125" style="38" customWidth="1"/>
    <col min="14341" max="14341" width="22.5703125" style="38" customWidth="1"/>
    <col min="14342" max="14349" width="0" style="38" hidden="1" customWidth="1"/>
    <col min="14350" max="14350" width="20.42578125" style="38" customWidth="1"/>
    <col min="14351" max="14351" width="16.85546875" style="38" bestFit="1" customWidth="1"/>
    <col min="14352" max="14592" width="11.5703125" style="38"/>
    <col min="14593" max="14593" width="36.42578125" style="38" customWidth="1"/>
    <col min="14594" max="14594" width="16.5703125" style="38" customWidth="1"/>
    <col min="14595" max="14595" width="21.140625" style="38" customWidth="1"/>
    <col min="14596" max="14596" width="27.5703125" style="38" customWidth="1"/>
    <col min="14597" max="14597" width="22.5703125" style="38" customWidth="1"/>
    <col min="14598" max="14605" width="0" style="38" hidden="1" customWidth="1"/>
    <col min="14606" max="14606" width="20.42578125" style="38" customWidth="1"/>
    <col min="14607" max="14607" width="16.85546875" style="38" bestFit="1" customWidth="1"/>
    <col min="14608" max="14848" width="11.5703125" style="38"/>
    <col min="14849" max="14849" width="36.42578125" style="38" customWidth="1"/>
    <col min="14850" max="14850" width="16.5703125" style="38" customWidth="1"/>
    <col min="14851" max="14851" width="21.140625" style="38" customWidth="1"/>
    <col min="14852" max="14852" width="27.5703125" style="38" customWidth="1"/>
    <col min="14853" max="14853" width="22.5703125" style="38" customWidth="1"/>
    <col min="14854" max="14861" width="0" style="38" hidden="1" customWidth="1"/>
    <col min="14862" max="14862" width="20.42578125" style="38" customWidth="1"/>
    <col min="14863" max="14863" width="16.85546875" style="38" bestFit="1" customWidth="1"/>
    <col min="14864" max="15104" width="11.5703125" style="38"/>
    <col min="15105" max="15105" width="36.42578125" style="38" customWidth="1"/>
    <col min="15106" max="15106" width="16.5703125" style="38" customWidth="1"/>
    <col min="15107" max="15107" width="21.140625" style="38" customWidth="1"/>
    <col min="15108" max="15108" width="27.5703125" style="38" customWidth="1"/>
    <col min="15109" max="15109" width="22.5703125" style="38" customWidth="1"/>
    <col min="15110" max="15117" width="0" style="38" hidden="1" customWidth="1"/>
    <col min="15118" max="15118" width="20.42578125" style="38" customWidth="1"/>
    <col min="15119" max="15119" width="16.85546875" style="38" bestFit="1" customWidth="1"/>
    <col min="15120" max="15360" width="11.5703125" style="38"/>
    <col min="15361" max="15361" width="36.42578125" style="38" customWidth="1"/>
    <col min="15362" max="15362" width="16.5703125" style="38" customWidth="1"/>
    <col min="15363" max="15363" width="21.140625" style="38" customWidth="1"/>
    <col min="15364" max="15364" width="27.5703125" style="38" customWidth="1"/>
    <col min="15365" max="15365" width="22.5703125" style="38" customWidth="1"/>
    <col min="15366" max="15373" width="0" style="38" hidden="1" customWidth="1"/>
    <col min="15374" max="15374" width="20.42578125" style="38" customWidth="1"/>
    <col min="15375" max="15375" width="16.85546875" style="38" bestFit="1" customWidth="1"/>
    <col min="15376" max="15616" width="11.5703125" style="38"/>
    <col min="15617" max="15617" width="36.42578125" style="38" customWidth="1"/>
    <col min="15618" max="15618" width="16.5703125" style="38" customWidth="1"/>
    <col min="15619" max="15619" width="21.140625" style="38" customWidth="1"/>
    <col min="15620" max="15620" width="27.5703125" style="38" customWidth="1"/>
    <col min="15621" max="15621" width="22.5703125" style="38" customWidth="1"/>
    <col min="15622" max="15629" width="0" style="38" hidden="1" customWidth="1"/>
    <col min="15630" max="15630" width="20.42578125" style="38" customWidth="1"/>
    <col min="15631" max="15631" width="16.85546875" style="38" bestFit="1" customWidth="1"/>
    <col min="15632" max="15872" width="11.5703125" style="38"/>
    <col min="15873" max="15873" width="36.42578125" style="38" customWidth="1"/>
    <col min="15874" max="15874" width="16.5703125" style="38" customWidth="1"/>
    <col min="15875" max="15875" width="21.140625" style="38" customWidth="1"/>
    <col min="15876" max="15876" width="27.5703125" style="38" customWidth="1"/>
    <col min="15877" max="15877" width="22.5703125" style="38" customWidth="1"/>
    <col min="15878" max="15885" width="0" style="38" hidden="1" customWidth="1"/>
    <col min="15886" max="15886" width="20.42578125" style="38" customWidth="1"/>
    <col min="15887" max="15887" width="16.85546875" style="38" bestFit="1" customWidth="1"/>
    <col min="15888" max="16128" width="11.5703125" style="38"/>
    <col min="16129" max="16129" width="36.42578125" style="38" customWidth="1"/>
    <col min="16130" max="16130" width="16.5703125" style="38" customWidth="1"/>
    <col min="16131" max="16131" width="21.140625" style="38" customWidth="1"/>
    <col min="16132" max="16132" width="27.5703125" style="38" customWidth="1"/>
    <col min="16133" max="16133" width="22.5703125" style="38" customWidth="1"/>
    <col min="16134" max="16141" width="0" style="38" hidden="1" customWidth="1"/>
    <col min="16142" max="16142" width="20.42578125" style="38" customWidth="1"/>
    <col min="16143" max="16143" width="16.85546875" style="38" bestFit="1" customWidth="1"/>
    <col min="16144" max="16384" width="11.5703125" style="38"/>
  </cols>
  <sheetData>
    <row r="2" spans="1:6" x14ac:dyDescent="0.25">
      <c r="A2" s="378" t="s">
        <v>79</v>
      </c>
      <c r="B2" s="378"/>
      <c r="C2" s="379"/>
      <c r="D2" s="379"/>
      <c r="E2" s="379"/>
    </row>
    <row r="3" spans="1:6" x14ac:dyDescent="0.25">
      <c r="A3" s="288" t="s">
        <v>80</v>
      </c>
      <c r="B3" s="380">
        <v>45657</v>
      </c>
      <c r="C3" s="381"/>
      <c r="D3" s="289"/>
      <c r="E3" s="290"/>
    </row>
    <row r="6" spans="1:6" x14ac:dyDescent="0.25">
      <c r="A6" s="39" t="s">
        <v>81</v>
      </c>
    </row>
    <row r="7" spans="1:6" s="42" customFormat="1" x14ac:dyDescent="0.25">
      <c r="A7" s="787" t="s">
        <v>82</v>
      </c>
      <c r="B7" s="788"/>
      <c r="C7" s="788"/>
      <c r="D7" s="788"/>
      <c r="E7" s="789">
        <f>+'LIBRO CAJA'!G35</f>
        <v>39890000</v>
      </c>
    </row>
    <row r="8" spans="1:6" s="42" customFormat="1" x14ac:dyDescent="0.25">
      <c r="A8" s="787" t="s">
        <v>83</v>
      </c>
      <c r="B8" s="790"/>
      <c r="C8" s="788"/>
      <c r="D8" s="788"/>
      <c r="E8" s="789">
        <f>+'REAJUSTE PPM'!E21</f>
        <v>43081.200000000012</v>
      </c>
    </row>
    <row r="9" spans="1:6" s="42" customFormat="1" x14ac:dyDescent="0.25">
      <c r="A9" s="41" t="s">
        <v>222</v>
      </c>
      <c r="B9" s="45"/>
      <c r="C9" s="45"/>
      <c r="D9" s="46"/>
      <c r="E9" s="47">
        <f>+'LIBRO CAJA'!N25</f>
        <v>0</v>
      </c>
      <c r="F9" s="48"/>
    </row>
    <row r="10" spans="1:6" s="42" customFormat="1" x14ac:dyDescent="0.25">
      <c r="A10" s="45"/>
      <c r="B10" s="45"/>
      <c r="C10" s="45"/>
      <c r="D10" s="46"/>
      <c r="E10" s="47"/>
      <c r="F10" s="48"/>
    </row>
    <row r="11" spans="1:6" s="42" customFormat="1" ht="16.5" thickBot="1" x14ac:dyDescent="0.3">
      <c r="A11" s="305" t="s">
        <v>84</v>
      </c>
      <c r="B11" s="305"/>
      <c r="C11" s="305"/>
      <c r="D11" s="791"/>
      <c r="E11" s="306">
        <f>SUM(E7:E10)</f>
        <v>39933081.200000003</v>
      </c>
      <c r="F11" s="48"/>
    </row>
    <row r="12" spans="1:6" s="42" customFormat="1" ht="16.5" thickTop="1" x14ac:dyDescent="0.25">
      <c r="A12" s="41"/>
      <c r="B12" s="41"/>
      <c r="C12" s="41"/>
      <c r="D12" s="41"/>
      <c r="E12" s="47"/>
    </row>
    <row r="13" spans="1:6" s="42" customFormat="1" x14ac:dyDescent="0.25">
      <c r="A13" s="44" t="s">
        <v>85</v>
      </c>
      <c r="B13" s="41"/>
      <c r="C13" s="41"/>
      <c r="D13" s="41"/>
      <c r="E13" s="47"/>
    </row>
    <row r="14" spans="1:6" s="42" customFormat="1" x14ac:dyDescent="0.25">
      <c r="A14" s="41" t="s">
        <v>86</v>
      </c>
      <c r="B14" s="44"/>
      <c r="E14" s="47"/>
    </row>
    <row r="15" spans="1:6" s="42" customFormat="1" x14ac:dyDescent="0.25">
      <c r="A15" s="41" t="s">
        <v>87</v>
      </c>
      <c r="B15" s="45"/>
      <c r="C15" s="41"/>
      <c r="D15" s="41"/>
      <c r="E15" s="47"/>
    </row>
    <row r="16" spans="1:6" s="42" customFormat="1" x14ac:dyDescent="0.25">
      <c r="A16" s="331" t="s">
        <v>410</v>
      </c>
      <c r="B16" s="331"/>
      <c r="C16" s="327"/>
      <c r="D16" s="327"/>
      <c r="E16" s="332"/>
    </row>
    <row r="17" spans="1:14" s="42" customFormat="1" x14ac:dyDescent="0.25">
      <c r="A17" s="45"/>
      <c r="B17" s="45"/>
      <c r="C17" s="41"/>
      <c r="D17" s="41"/>
      <c r="E17" s="332"/>
    </row>
    <row r="18" spans="1:14" s="42" customFormat="1" x14ac:dyDescent="0.25">
      <c r="A18" s="44" t="s">
        <v>88</v>
      </c>
      <c r="B18" s="45"/>
      <c r="C18" s="41"/>
      <c r="D18" s="41"/>
      <c r="E18" s="332"/>
    </row>
    <row r="19" spans="1:14" s="42" customFormat="1" x14ac:dyDescent="0.25">
      <c r="A19" s="792" t="s">
        <v>89</v>
      </c>
      <c r="B19" s="792"/>
      <c r="C19" s="787"/>
      <c r="D19" s="787"/>
      <c r="E19" s="332">
        <f>+'LIBRO CAJA'!N16+'LIBRO CAJA'!N20</f>
        <v>-13250000</v>
      </c>
      <c r="N19" s="217"/>
    </row>
    <row r="20" spans="1:14" s="42" customFormat="1" x14ac:dyDescent="0.25">
      <c r="A20" s="45" t="s">
        <v>90</v>
      </c>
      <c r="B20" s="45"/>
      <c r="C20" s="41"/>
      <c r="D20" s="41"/>
      <c r="E20" s="332"/>
    </row>
    <row r="21" spans="1:14" s="42" customFormat="1" x14ac:dyDescent="0.25">
      <c r="A21" s="45" t="s">
        <v>91</v>
      </c>
      <c r="B21" s="45"/>
      <c r="C21" s="41"/>
      <c r="D21" s="41"/>
      <c r="E21" s="332">
        <f>+'LIBRO CAJA'!N22</f>
        <v>-365217</v>
      </c>
    </row>
    <row r="22" spans="1:14" s="42" customFormat="1" x14ac:dyDescent="0.25">
      <c r="A22" s="45" t="s">
        <v>92</v>
      </c>
      <c r="B22" s="45"/>
      <c r="C22" s="41"/>
      <c r="D22" s="41"/>
      <c r="E22" s="332"/>
    </row>
    <row r="23" spans="1:14" s="42" customFormat="1" x14ac:dyDescent="0.25">
      <c r="A23" s="45" t="s">
        <v>93</v>
      </c>
      <c r="B23" s="45"/>
      <c r="C23" s="41"/>
      <c r="D23" s="41"/>
      <c r="E23" s="332"/>
    </row>
    <row r="24" spans="1:14" s="42" customFormat="1" x14ac:dyDescent="0.25">
      <c r="A24" s="45" t="s">
        <v>94</v>
      </c>
      <c r="B24" s="45"/>
      <c r="C24" s="41"/>
      <c r="D24" s="41"/>
      <c r="E24" s="332"/>
    </row>
    <row r="25" spans="1:14" s="42" customFormat="1" x14ac:dyDescent="0.25">
      <c r="A25" s="45" t="s">
        <v>95</v>
      </c>
      <c r="B25" s="45"/>
      <c r="C25" s="41"/>
      <c r="D25" s="41"/>
      <c r="E25" s="332"/>
    </row>
    <row r="26" spans="1:14" s="42" customFormat="1" x14ac:dyDescent="0.25">
      <c r="A26" s="45" t="s">
        <v>96</v>
      </c>
      <c r="B26" s="45"/>
      <c r="C26" s="41"/>
      <c r="D26" s="41"/>
      <c r="E26" s="332"/>
    </row>
    <row r="27" spans="1:14" s="42" customFormat="1" x14ac:dyDescent="0.25">
      <c r="A27" s="45" t="s">
        <v>97</v>
      </c>
      <c r="B27" s="45"/>
      <c r="C27" s="41"/>
      <c r="D27" s="41"/>
      <c r="E27" s="332">
        <f>+'LIBRO CAJA'!N19+'LIBRO CAJA'!N17</f>
        <v>-570000</v>
      </c>
    </row>
    <row r="28" spans="1:14" s="42" customFormat="1" x14ac:dyDescent="0.25">
      <c r="A28" s="45" t="s">
        <v>98</v>
      </c>
      <c r="B28" s="45"/>
      <c r="C28" s="41"/>
      <c r="D28" s="41"/>
      <c r="E28" s="332"/>
    </row>
    <row r="29" spans="1:14" s="42" customFormat="1" x14ac:dyDescent="0.25">
      <c r="A29" s="45" t="s">
        <v>99</v>
      </c>
      <c r="B29" s="45"/>
      <c r="C29" s="48"/>
      <c r="D29" s="45" t="str">
        <f>'[1]BI (completa)'!A9</f>
        <v>MULTA FISCAL</v>
      </c>
      <c r="E29" s="332"/>
    </row>
    <row r="30" spans="1:14" s="42" customFormat="1" x14ac:dyDescent="0.25">
      <c r="A30" s="45" t="s">
        <v>99</v>
      </c>
      <c r="B30" s="45"/>
      <c r="C30" s="48"/>
      <c r="D30" s="45" t="str">
        <f>'[1]BI (completa)'!A10</f>
        <v>REAJUSTE ART. 72</v>
      </c>
      <c r="E30" s="332"/>
    </row>
    <row r="31" spans="1:14" s="42" customFormat="1" x14ac:dyDescent="0.25">
      <c r="A31" s="45" t="s">
        <v>99</v>
      </c>
      <c r="B31" s="45"/>
      <c r="C31" s="48"/>
      <c r="D31" s="45" t="str">
        <f>'[1]BI (completa)'!A11</f>
        <v>IMPUESTO DE PRIMERA</v>
      </c>
      <c r="E31" s="332"/>
    </row>
    <row r="32" spans="1:14" s="42" customFormat="1" x14ac:dyDescent="0.25">
      <c r="A32" s="45" t="s">
        <v>100</v>
      </c>
      <c r="B32" s="45"/>
      <c r="C32" s="41"/>
      <c r="D32" s="41"/>
      <c r="E32" s="332"/>
    </row>
    <row r="33" spans="1:15" s="42" customFormat="1" x14ac:dyDescent="0.25">
      <c r="A33" s="45"/>
      <c r="B33" s="45"/>
      <c r="C33" s="41"/>
      <c r="D33" s="41"/>
      <c r="E33" s="47"/>
    </row>
    <row r="34" spans="1:15" s="42" customFormat="1" ht="16.5" thickBot="1" x14ac:dyDescent="0.3">
      <c r="A34" s="328" t="s">
        <v>101</v>
      </c>
      <c r="B34" s="328"/>
      <c r="C34" s="328"/>
      <c r="D34" s="329"/>
      <c r="E34" s="330">
        <f>SUM(E14:E33)</f>
        <v>-14185217</v>
      </c>
      <c r="N34" s="51">
        <f>SUM(E14:E28)</f>
        <v>-14185217</v>
      </c>
    </row>
    <row r="35" spans="1:15" s="42" customFormat="1" ht="16.5" thickTop="1" x14ac:dyDescent="0.25">
      <c r="A35" s="45"/>
      <c r="B35" s="45"/>
      <c r="C35" s="41"/>
      <c r="D35" s="41"/>
      <c r="E35" s="47"/>
    </row>
    <row r="36" spans="1:15" s="42" customFormat="1" ht="16.5" thickBot="1" x14ac:dyDescent="0.3">
      <c r="A36" s="305" t="s">
        <v>102</v>
      </c>
      <c r="B36" s="305"/>
      <c r="C36" s="309"/>
      <c r="D36" s="309"/>
      <c r="E36" s="306">
        <f>E11+E34</f>
        <v>25747864.200000003</v>
      </c>
    </row>
    <row r="37" spans="1:15" s="42" customFormat="1" ht="16.5" thickTop="1" x14ac:dyDescent="0.25">
      <c r="A37" s="45"/>
      <c r="B37" s="45"/>
      <c r="C37" s="41"/>
      <c r="D37" s="41"/>
      <c r="E37" s="47"/>
    </row>
    <row r="38" spans="1:15" s="42" customFormat="1" ht="18" x14ac:dyDescent="0.4">
      <c r="A38" s="52" t="s">
        <v>103</v>
      </c>
      <c r="B38" s="45"/>
      <c r="C38" s="41"/>
      <c r="D38" s="41"/>
      <c r="E38" s="47"/>
    </row>
    <row r="39" spans="1:15" s="42" customFormat="1" x14ac:dyDescent="0.25">
      <c r="A39" s="45" t="str">
        <f>A29</f>
        <v>GR no afectos art. 21 Inciso 2º (pagados)</v>
      </c>
      <c r="B39" s="45"/>
      <c r="C39" s="53" t="s">
        <v>104</v>
      </c>
      <c r="D39" s="48" t="str">
        <f>D29</f>
        <v>MULTA FISCAL</v>
      </c>
      <c r="E39" s="47">
        <f>-E29</f>
        <v>0</v>
      </c>
    </row>
    <row r="40" spans="1:15" s="42" customFormat="1" x14ac:dyDescent="0.25">
      <c r="A40" s="45" t="str">
        <f>A30</f>
        <v>GR no afectos art. 21 Inciso 2º (pagados)</v>
      </c>
      <c r="B40" s="45"/>
      <c r="C40" s="53" t="s">
        <v>104</v>
      </c>
      <c r="D40" s="48" t="str">
        <f>D30</f>
        <v>REAJUSTE ART. 72</v>
      </c>
      <c r="E40" s="47">
        <f>-E30</f>
        <v>0</v>
      </c>
    </row>
    <row r="41" spans="1:15" s="42" customFormat="1" x14ac:dyDescent="0.25">
      <c r="A41" s="45" t="str">
        <f>A31</f>
        <v>GR no afectos art. 21 Inciso 2º (pagados)</v>
      </c>
      <c r="B41" s="45"/>
      <c r="C41" s="53" t="s">
        <v>104</v>
      </c>
      <c r="D41" s="48" t="str">
        <f>D31</f>
        <v>IMPUESTO DE PRIMERA</v>
      </c>
      <c r="E41" s="47">
        <f>-E31</f>
        <v>0</v>
      </c>
    </row>
    <row r="42" spans="1:15" s="42" customFormat="1" x14ac:dyDescent="0.25">
      <c r="A42" s="45"/>
      <c r="B42" s="45"/>
      <c r="C42" s="41"/>
      <c r="D42" s="41"/>
      <c r="E42" s="47"/>
    </row>
    <row r="43" spans="1:15" s="42" customFormat="1" ht="16.5" thickBot="1" x14ac:dyDescent="0.3">
      <c r="A43" s="49" t="s">
        <v>102</v>
      </c>
      <c r="B43" s="49"/>
      <c r="C43" s="302"/>
      <c r="D43" s="302"/>
      <c r="E43" s="50">
        <f>SUM(E36:E42)</f>
        <v>25747864.200000003</v>
      </c>
    </row>
    <row r="44" spans="1:15" s="42" customFormat="1" ht="16.5" thickTop="1" x14ac:dyDescent="0.25">
      <c r="A44" s="45"/>
      <c r="B44" s="45"/>
      <c r="C44" s="41"/>
      <c r="D44" s="41"/>
      <c r="E44" s="47"/>
    </row>
    <row r="45" spans="1:15" s="42" customFormat="1" x14ac:dyDescent="0.25">
      <c r="A45" s="45"/>
      <c r="B45" s="45"/>
      <c r="C45" s="41"/>
      <c r="D45" s="41"/>
      <c r="E45" s="47"/>
      <c r="N45" s="42" t="s">
        <v>105</v>
      </c>
    </row>
    <row r="46" spans="1:15" s="42" customFormat="1" x14ac:dyDescent="0.25">
      <c r="A46" s="41"/>
      <c r="B46" s="41"/>
      <c r="C46" s="41"/>
      <c r="D46" s="41"/>
      <c r="E46" s="47"/>
      <c r="N46" s="42" t="s">
        <v>106</v>
      </c>
    </row>
    <row r="47" spans="1:15" s="42" customFormat="1" ht="16.5" thickBot="1" x14ac:dyDescent="0.3">
      <c r="A47" s="309" t="s">
        <v>107</v>
      </c>
      <c r="B47" s="309"/>
      <c r="C47" s="793"/>
      <c r="D47" s="793"/>
      <c r="E47" s="306">
        <f>SUM(E43:E46)</f>
        <v>25747864.200000003</v>
      </c>
      <c r="H47" s="48" t="s">
        <v>108</v>
      </c>
      <c r="I47" s="48">
        <v>81390000</v>
      </c>
      <c r="N47" s="54">
        <f>+'[2]BI (COMPLETA)'!E21</f>
        <v>0</v>
      </c>
      <c r="O47" s="54"/>
    </row>
    <row r="48" spans="1:15" s="42" customFormat="1" ht="17.25" thickTop="1" thickBot="1" x14ac:dyDescent="0.3">
      <c r="C48" s="42" t="s">
        <v>109</v>
      </c>
      <c r="D48" s="55"/>
      <c r="E48" s="303">
        <v>0</v>
      </c>
    </row>
    <row r="49" spans="1:15" s="42" customFormat="1" ht="16.5" thickBot="1" x14ac:dyDescent="0.3">
      <c r="D49" s="55"/>
      <c r="E49" s="56"/>
      <c r="H49" s="57" t="s">
        <v>66</v>
      </c>
      <c r="I49" s="58">
        <f>SUM(I47:I48)</f>
        <v>81390000</v>
      </c>
    </row>
    <row r="50" spans="1:15" s="42" customFormat="1" x14ac:dyDescent="0.25">
      <c r="D50" s="55"/>
      <c r="E50" s="56"/>
      <c r="I50" s="48"/>
    </row>
    <row r="51" spans="1:15" x14ac:dyDescent="0.25">
      <c r="D51" s="59"/>
      <c r="E51" s="60"/>
      <c r="I51" s="61"/>
      <c r="O51" s="62">
        <f>+E47-'LIBRO CAJA'!I35</f>
        <v>43081.20000000298</v>
      </c>
    </row>
    <row r="53" spans="1:15" x14ac:dyDescent="0.25">
      <c r="H53" s="38" t="s">
        <v>110</v>
      </c>
      <c r="I53" s="61">
        <v>44127000</v>
      </c>
    </row>
    <row r="54" spans="1:15" ht="22.35" customHeight="1" x14ac:dyDescent="0.25">
      <c r="A54" s="63" t="s">
        <v>111</v>
      </c>
      <c r="B54" s="64"/>
      <c r="D54" s="382" t="s">
        <v>111</v>
      </c>
      <c r="E54" s="382"/>
      <c r="H54" s="38" t="s">
        <v>112</v>
      </c>
      <c r="I54" s="61">
        <f>I53-I49</f>
        <v>-37263000</v>
      </c>
    </row>
    <row r="55" spans="1:15" ht="14.25" customHeight="1" x14ac:dyDescent="0.25">
      <c r="A55" s="64" t="s">
        <v>113</v>
      </c>
      <c r="B55" s="64"/>
      <c r="D55" s="377" t="s">
        <v>114</v>
      </c>
      <c r="E55" s="377"/>
    </row>
    <row r="56" spans="1:15" ht="14.25" customHeight="1" x14ac:dyDescent="0.25">
      <c r="A56" s="64" t="s">
        <v>115</v>
      </c>
      <c r="B56" s="64"/>
      <c r="D56" s="377" t="s">
        <v>115</v>
      </c>
      <c r="E56" s="377"/>
    </row>
    <row r="57" spans="1:15" ht="14.25" customHeight="1" x14ac:dyDescent="0.25">
      <c r="A57" s="64" t="s">
        <v>1</v>
      </c>
      <c r="B57" s="64"/>
      <c r="D57" s="377" t="s">
        <v>1</v>
      </c>
      <c r="E57" s="377"/>
    </row>
    <row r="60" spans="1:15" x14ac:dyDescent="0.25">
      <c r="A60" s="39"/>
      <c r="B60" s="39"/>
    </row>
  </sheetData>
  <mergeCells count="6">
    <mergeCell ref="D57:E57"/>
    <mergeCell ref="A2:E2"/>
    <mergeCell ref="B3:C3"/>
    <mergeCell ref="D54:E54"/>
    <mergeCell ref="D55:E55"/>
    <mergeCell ref="D56:E5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34D37-C46E-4F47-A5DB-0F51D99E36C4}">
  <sheetPr>
    <tabColor rgb="FF000099"/>
  </sheetPr>
  <dimension ref="A1:AD37"/>
  <sheetViews>
    <sheetView topLeftCell="A13" zoomScale="140" zoomScaleNormal="140" workbookViewId="0">
      <selection activeCell="A18" sqref="A18:AD35"/>
    </sheetView>
  </sheetViews>
  <sheetFormatPr baseColWidth="10" defaultRowHeight="15" x14ac:dyDescent="0.25"/>
  <cols>
    <col min="8" max="8" width="1" customWidth="1"/>
    <col min="9" max="15" width="11.42578125" hidden="1" customWidth="1"/>
    <col min="17" max="17" width="5.140625" customWidth="1"/>
    <col min="18" max="18" width="11.42578125" hidden="1" customWidth="1"/>
    <col min="21" max="21" width="0.42578125" customWidth="1"/>
    <col min="22" max="24" width="11.42578125" hidden="1" customWidth="1"/>
    <col min="26" max="26" width="5.140625" customWidth="1"/>
    <col min="27" max="28" width="11.42578125" hidden="1" customWidth="1"/>
    <col min="264" max="264" width="1" customWidth="1"/>
    <col min="265" max="271" width="0" hidden="1" customWidth="1"/>
    <col min="273" max="273" width="5.140625" customWidth="1"/>
    <col min="274" max="274" width="0" hidden="1" customWidth="1"/>
    <col min="277" max="277" width="0.42578125" customWidth="1"/>
    <col min="278" max="280" width="0" hidden="1" customWidth="1"/>
    <col min="282" max="282" width="5.140625" customWidth="1"/>
    <col min="283" max="284" width="0" hidden="1" customWidth="1"/>
    <col min="520" max="520" width="1" customWidth="1"/>
    <col min="521" max="527" width="0" hidden="1" customWidth="1"/>
    <col min="529" max="529" width="5.140625" customWidth="1"/>
    <col min="530" max="530" width="0" hidden="1" customWidth="1"/>
    <col min="533" max="533" width="0.42578125" customWidth="1"/>
    <col min="534" max="536" width="0" hidden="1" customWidth="1"/>
    <col min="538" max="538" width="5.140625" customWidth="1"/>
    <col min="539" max="540" width="0" hidden="1" customWidth="1"/>
    <col min="776" max="776" width="1" customWidth="1"/>
    <col min="777" max="783" width="0" hidden="1" customWidth="1"/>
    <col min="785" max="785" width="5.140625" customWidth="1"/>
    <col min="786" max="786" width="0" hidden="1" customWidth="1"/>
    <col min="789" max="789" width="0.42578125" customWidth="1"/>
    <col min="790" max="792" width="0" hidden="1" customWidth="1"/>
    <col min="794" max="794" width="5.140625" customWidth="1"/>
    <col min="795" max="796" width="0" hidden="1" customWidth="1"/>
    <col min="1032" max="1032" width="1" customWidth="1"/>
    <col min="1033" max="1039" width="0" hidden="1" customWidth="1"/>
    <col min="1041" max="1041" width="5.140625" customWidth="1"/>
    <col min="1042" max="1042" width="0" hidden="1" customWidth="1"/>
    <col min="1045" max="1045" width="0.42578125" customWidth="1"/>
    <col min="1046" max="1048" width="0" hidden="1" customWidth="1"/>
    <col min="1050" max="1050" width="5.140625" customWidth="1"/>
    <col min="1051" max="1052" width="0" hidden="1" customWidth="1"/>
    <col min="1288" max="1288" width="1" customWidth="1"/>
    <col min="1289" max="1295" width="0" hidden="1" customWidth="1"/>
    <col min="1297" max="1297" width="5.140625" customWidth="1"/>
    <col min="1298" max="1298" width="0" hidden="1" customWidth="1"/>
    <col min="1301" max="1301" width="0.42578125" customWidth="1"/>
    <col min="1302" max="1304" width="0" hidden="1" customWidth="1"/>
    <col min="1306" max="1306" width="5.140625" customWidth="1"/>
    <col min="1307" max="1308" width="0" hidden="1" customWidth="1"/>
    <col min="1544" max="1544" width="1" customWidth="1"/>
    <col min="1545" max="1551" width="0" hidden="1" customWidth="1"/>
    <col min="1553" max="1553" width="5.140625" customWidth="1"/>
    <col min="1554" max="1554" width="0" hidden="1" customWidth="1"/>
    <col min="1557" max="1557" width="0.42578125" customWidth="1"/>
    <col min="1558" max="1560" width="0" hidden="1" customWidth="1"/>
    <col min="1562" max="1562" width="5.140625" customWidth="1"/>
    <col min="1563" max="1564" width="0" hidden="1" customWidth="1"/>
    <col min="1800" max="1800" width="1" customWidth="1"/>
    <col min="1801" max="1807" width="0" hidden="1" customWidth="1"/>
    <col min="1809" max="1809" width="5.140625" customWidth="1"/>
    <col min="1810" max="1810" width="0" hidden="1" customWidth="1"/>
    <col min="1813" max="1813" width="0.42578125" customWidth="1"/>
    <col min="1814" max="1816" width="0" hidden="1" customWidth="1"/>
    <col min="1818" max="1818" width="5.140625" customWidth="1"/>
    <col min="1819" max="1820" width="0" hidden="1" customWidth="1"/>
    <col min="2056" max="2056" width="1" customWidth="1"/>
    <col min="2057" max="2063" width="0" hidden="1" customWidth="1"/>
    <col min="2065" max="2065" width="5.140625" customWidth="1"/>
    <col min="2066" max="2066" width="0" hidden="1" customWidth="1"/>
    <col min="2069" max="2069" width="0.42578125" customWidth="1"/>
    <col min="2070" max="2072" width="0" hidden="1" customWidth="1"/>
    <col min="2074" max="2074" width="5.140625" customWidth="1"/>
    <col min="2075" max="2076" width="0" hidden="1" customWidth="1"/>
    <col min="2312" max="2312" width="1" customWidth="1"/>
    <col min="2313" max="2319" width="0" hidden="1" customWidth="1"/>
    <col min="2321" max="2321" width="5.140625" customWidth="1"/>
    <col min="2322" max="2322" width="0" hidden="1" customWidth="1"/>
    <col min="2325" max="2325" width="0.42578125" customWidth="1"/>
    <col min="2326" max="2328" width="0" hidden="1" customWidth="1"/>
    <col min="2330" max="2330" width="5.140625" customWidth="1"/>
    <col min="2331" max="2332" width="0" hidden="1" customWidth="1"/>
    <col min="2568" max="2568" width="1" customWidth="1"/>
    <col min="2569" max="2575" width="0" hidden="1" customWidth="1"/>
    <col min="2577" max="2577" width="5.140625" customWidth="1"/>
    <col min="2578" max="2578" width="0" hidden="1" customWidth="1"/>
    <col min="2581" max="2581" width="0.42578125" customWidth="1"/>
    <col min="2582" max="2584" width="0" hidden="1" customWidth="1"/>
    <col min="2586" max="2586" width="5.140625" customWidth="1"/>
    <col min="2587" max="2588" width="0" hidden="1" customWidth="1"/>
    <col min="2824" max="2824" width="1" customWidth="1"/>
    <col min="2825" max="2831" width="0" hidden="1" customWidth="1"/>
    <col min="2833" max="2833" width="5.140625" customWidth="1"/>
    <col min="2834" max="2834" width="0" hidden="1" customWidth="1"/>
    <col min="2837" max="2837" width="0.42578125" customWidth="1"/>
    <col min="2838" max="2840" width="0" hidden="1" customWidth="1"/>
    <col min="2842" max="2842" width="5.140625" customWidth="1"/>
    <col min="2843" max="2844" width="0" hidden="1" customWidth="1"/>
    <col min="3080" max="3080" width="1" customWidth="1"/>
    <col min="3081" max="3087" width="0" hidden="1" customWidth="1"/>
    <col min="3089" max="3089" width="5.140625" customWidth="1"/>
    <col min="3090" max="3090" width="0" hidden="1" customWidth="1"/>
    <col min="3093" max="3093" width="0.42578125" customWidth="1"/>
    <col min="3094" max="3096" width="0" hidden="1" customWidth="1"/>
    <col min="3098" max="3098" width="5.140625" customWidth="1"/>
    <col min="3099" max="3100" width="0" hidden="1" customWidth="1"/>
    <col min="3336" max="3336" width="1" customWidth="1"/>
    <col min="3337" max="3343" width="0" hidden="1" customWidth="1"/>
    <col min="3345" max="3345" width="5.140625" customWidth="1"/>
    <col min="3346" max="3346" width="0" hidden="1" customWidth="1"/>
    <col min="3349" max="3349" width="0.42578125" customWidth="1"/>
    <col min="3350" max="3352" width="0" hidden="1" customWidth="1"/>
    <col min="3354" max="3354" width="5.140625" customWidth="1"/>
    <col min="3355" max="3356" width="0" hidden="1" customWidth="1"/>
    <col min="3592" max="3592" width="1" customWidth="1"/>
    <col min="3593" max="3599" width="0" hidden="1" customWidth="1"/>
    <col min="3601" max="3601" width="5.140625" customWidth="1"/>
    <col min="3602" max="3602" width="0" hidden="1" customWidth="1"/>
    <col min="3605" max="3605" width="0.42578125" customWidth="1"/>
    <col min="3606" max="3608" width="0" hidden="1" customWidth="1"/>
    <col min="3610" max="3610" width="5.140625" customWidth="1"/>
    <col min="3611" max="3612" width="0" hidden="1" customWidth="1"/>
    <col min="3848" max="3848" width="1" customWidth="1"/>
    <col min="3849" max="3855" width="0" hidden="1" customWidth="1"/>
    <col min="3857" max="3857" width="5.140625" customWidth="1"/>
    <col min="3858" max="3858" width="0" hidden="1" customWidth="1"/>
    <col min="3861" max="3861" width="0.42578125" customWidth="1"/>
    <col min="3862" max="3864" width="0" hidden="1" customWidth="1"/>
    <col min="3866" max="3866" width="5.140625" customWidth="1"/>
    <col min="3867" max="3868" width="0" hidden="1" customWidth="1"/>
    <col min="4104" max="4104" width="1" customWidth="1"/>
    <col min="4105" max="4111" width="0" hidden="1" customWidth="1"/>
    <col min="4113" max="4113" width="5.140625" customWidth="1"/>
    <col min="4114" max="4114" width="0" hidden="1" customWidth="1"/>
    <col min="4117" max="4117" width="0.42578125" customWidth="1"/>
    <col min="4118" max="4120" width="0" hidden="1" customWidth="1"/>
    <col min="4122" max="4122" width="5.140625" customWidth="1"/>
    <col min="4123" max="4124" width="0" hidden="1" customWidth="1"/>
    <col min="4360" max="4360" width="1" customWidth="1"/>
    <col min="4361" max="4367" width="0" hidden="1" customWidth="1"/>
    <col min="4369" max="4369" width="5.140625" customWidth="1"/>
    <col min="4370" max="4370" width="0" hidden="1" customWidth="1"/>
    <col min="4373" max="4373" width="0.42578125" customWidth="1"/>
    <col min="4374" max="4376" width="0" hidden="1" customWidth="1"/>
    <col min="4378" max="4378" width="5.140625" customWidth="1"/>
    <col min="4379" max="4380" width="0" hidden="1" customWidth="1"/>
    <col min="4616" max="4616" width="1" customWidth="1"/>
    <col min="4617" max="4623" width="0" hidden="1" customWidth="1"/>
    <col min="4625" max="4625" width="5.140625" customWidth="1"/>
    <col min="4626" max="4626" width="0" hidden="1" customWidth="1"/>
    <col min="4629" max="4629" width="0.42578125" customWidth="1"/>
    <col min="4630" max="4632" width="0" hidden="1" customWidth="1"/>
    <col min="4634" max="4634" width="5.140625" customWidth="1"/>
    <col min="4635" max="4636" width="0" hidden="1" customWidth="1"/>
    <col min="4872" max="4872" width="1" customWidth="1"/>
    <col min="4873" max="4879" width="0" hidden="1" customWidth="1"/>
    <col min="4881" max="4881" width="5.140625" customWidth="1"/>
    <col min="4882" max="4882" width="0" hidden="1" customWidth="1"/>
    <col min="4885" max="4885" width="0.42578125" customWidth="1"/>
    <col min="4886" max="4888" width="0" hidden="1" customWidth="1"/>
    <col min="4890" max="4890" width="5.140625" customWidth="1"/>
    <col min="4891" max="4892" width="0" hidden="1" customWidth="1"/>
    <col min="5128" max="5128" width="1" customWidth="1"/>
    <col min="5129" max="5135" width="0" hidden="1" customWidth="1"/>
    <col min="5137" max="5137" width="5.140625" customWidth="1"/>
    <col min="5138" max="5138" width="0" hidden="1" customWidth="1"/>
    <col min="5141" max="5141" width="0.42578125" customWidth="1"/>
    <col min="5142" max="5144" width="0" hidden="1" customWidth="1"/>
    <col min="5146" max="5146" width="5.140625" customWidth="1"/>
    <col min="5147" max="5148" width="0" hidden="1" customWidth="1"/>
    <col min="5384" max="5384" width="1" customWidth="1"/>
    <col min="5385" max="5391" width="0" hidden="1" customWidth="1"/>
    <col min="5393" max="5393" width="5.140625" customWidth="1"/>
    <col min="5394" max="5394" width="0" hidden="1" customWidth="1"/>
    <col min="5397" max="5397" width="0.42578125" customWidth="1"/>
    <col min="5398" max="5400" width="0" hidden="1" customWidth="1"/>
    <col min="5402" max="5402" width="5.140625" customWidth="1"/>
    <col min="5403" max="5404" width="0" hidden="1" customWidth="1"/>
    <col min="5640" max="5640" width="1" customWidth="1"/>
    <col min="5641" max="5647" width="0" hidden="1" customWidth="1"/>
    <col min="5649" max="5649" width="5.140625" customWidth="1"/>
    <col min="5650" max="5650" width="0" hidden="1" customWidth="1"/>
    <col min="5653" max="5653" width="0.42578125" customWidth="1"/>
    <col min="5654" max="5656" width="0" hidden="1" customWidth="1"/>
    <col min="5658" max="5658" width="5.140625" customWidth="1"/>
    <col min="5659" max="5660" width="0" hidden="1" customWidth="1"/>
    <col min="5896" max="5896" width="1" customWidth="1"/>
    <col min="5897" max="5903" width="0" hidden="1" customWidth="1"/>
    <col min="5905" max="5905" width="5.140625" customWidth="1"/>
    <col min="5906" max="5906" width="0" hidden="1" customWidth="1"/>
    <col min="5909" max="5909" width="0.42578125" customWidth="1"/>
    <col min="5910" max="5912" width="0" hidden="1" customWidth="1"/>
    <col min="5914" max="5914" width="5.140625" customWidth="1"/>
    <col min="5915" max="5916" width="0" hidden="1" customWidth="1"/>
    <col min="6152" max="6152" width="1" customWidth="1"/>
    <col min="6153" max="6159" width="0" hidden="1" customWidth="1"/>
    <col min="6161" max="6161" width="5.140625" customWidth="1"/>
    <col min="6162" max="6162" width="0" hidden="1" customWidth="1"/>
    <col min="6165" max="6165" width="0.42578125" customWidth="1"/>
    <col min="6166" max="6168" width="0" hidden="1" customWidth="1"/>
    <col min="6170" max="6170" width="5.140625" customWidth="1"/>
    <col min="6171" max="6172" width="0" hidden="1" customWidth="1"/>
    <col min="6408" max="6408" width="1" customWidth="1"/>
    <col min="6409" max="6415" width="0" hidden="1" customWidth="1"/>
    <col min="6417" max="6417" width="5.140625" customWidth="1"/>
    <col min="6418" max="6418" width="0" hidden="1" customWidth="1"/>
    <col min="6421" max="6421" width="0.42578125" customWidth="1"/>
    <col min="6422" max="6424" width="0" hidden="1" customWidth="1"/>
    <col min="6426" max="6426" width="5.140625" customWidth="1"/>
    <col min="6427" max="6428" width="0" hidden="1" customWidth="1"/>
    <col min="6664" max="6664" width="1" customWidth="1"/>
    <col min="6665" max="6671" width="0" hidden="1" customWidth="1"/>
    <col min="6673" max="6673" width="5.140625" customWidth="1"/>
    <col min="6674" max="6674" width="0" hidden="1" customWidth="1"/>
    <col min="6677" max="6677" width="0.42578125" customWidth="1"/>
    <col min="6678" max="6680" width="0" hidden="1" customWidth="1"/>
    <col min="6682" max="6682" width="5.140625" customWidth="1"/>
    <col min="6683" max="6684" width="0" hidden="1" customWidth="1"/>
    <col min="6920" max="6920" width="1" customWidth="1"/>
    <col min="6921" max="6927" width="0" hidden="1" customWidth="1"/>
    <col min="6929" max="6929" width="5.140625" customWidth="1"/>
    <col min="6930" max="6930" width="0" hidden="1" customWidth="1"/>
    <col min="6933" max="6933" width="0.42578125" customWidth="1"/>
    <col min="6934" max="6936" width="0" hidden="1" customWidth="1"/>
    <col min="6938" max="6938" width="5.140625" customWidth="1"/>
    <col min="6939" max="6940" width="0" hidden="1" customWidth="1"/>
    <col min="7176" max="7176" width="1" customWidth="1"/>
    <col min="7177" max="7183" width="0" hidden="1" customWidth="1"/>
    <col min="7185" max="7185" width="5.140625" customWidth="1"/>
    <col min="7186" max="7186" width="0" hidden="1" customWidth="1"/>
    <col min="7189" max="7189" width="0.42578125" customWidth="1"/>
    <col min="7190" max="7192" width="0" hidden="1" customWidth="1"/>
    <col min="7194" max="7194" width="5.140625" customWidth="1"/>
    <col min="7195" max="7196" width="0" hidden="1" customWidth="1"/>
    <col min="7432" max="7432" width="1" customWidth="1"/>
    <col min="7433" max="7439" width="0" hidden="1" customWidth="1"/>
    <col min="7441" max="7441" width="5.140625" customWidth="1"/>
    <col min="7442" max="7442" width="0" hidden="1" customWidth="1"/>
    <col min="7445" max="7445" width="0.42578125" customWidth="1"/>
    <col min="7446" max="7448" width="0" hidden="1" customWidth="1"/>
    <col min="7450" max="7450" width="5.140625" customWidth="1"/>
    <col min="7451" max="7452" width="0" hidden="1" customWidth="1"/>
    <col min="7688" max="7688" width="1" customWidth="1"/>
    <col min="7689" max="7695" width="0" hidden="1" customWidth="1"/>
    <col min="7697" max="7697" width="5.140625" customWidth="1"/>
    <col min="7698" max="7698" width="0" hidden="1" customWidth="1"/>
    <col min="7701" max="7701" width="0.42578125" customWidth="1"/>
    <col min="7702" max="7704" width="0" hidden="1" customWidth="1"/>
    <col min="7706" max="7706" width="5.140625" customWidth="1"/>
    <col min="7707" max="7708" width="0" hidden="1" customWidth="1"/>
    <col min="7944" max="7944" width="1" customWidth="1"/>
    <col min="7945" max="7951" width="0" hidden="1" customWidth="1"/>
    <col min="7953" max="7953" width="5.140625" customWidth="1"/>
    <col min="7954" max="7954" width="0" hidden="1" customWidth="1"/>
    <col min="7957" max="7957" width="0.42578125" customWidth="1"/>
    <col min="7958" max="7960" width="0" hidden="1" customWidth="1"/>
    <col min="7962" max="7962" width="5.140625" customWidth="1"/>
    <col min="7963" max="7964" width="0" hidden="1" customWidth="1"/>
    <col min="8200" max="8200" width="1" customWidth="1"/>
    <col min="8201" max="8207" width="0" hidden="1" customWidth="1"/>
    <col min="8209" max="8209" width="5.140625" customWidth="1"/>
    <col min="8210" max="8210" width="0" hidden="1" customWidth="1"/>
    <col min="8213" max="8213" width="0.42578125" customWidth="1"/>
    <col min="8214" max="8216" width="0" hidden="1" customWidth="1"/>
    <col min="8218" max="8218" width="5.140625" customWidth="1"/>
    <col min="8219" max="8220" width="0" hidden="1" customWidth="1"/>
    <col min="8456" max="8456" width="1" customWidth="1"/>
    <col min="8457" max="8463" width="0" hidden="1" customWidth="1"/>
    <col min="8465" max="8465" width="5.140625" customWidth="1"/>
    <col min="8466" max="8466" width="0" hidden="1" customWidth="1"/>
    <col min="8469" max="8469" width="0.42578125" customWidth="1"/>
    <col min="8470" max="8472" width="0" hidden="1" customWidth="1"/>
    <col min="8474" max="8474" width="5.140625" customWidth="1"/>
    <col min="8475" max="8476" width="0" hidden="1" customWidth="1"/>
    <col min="8712" max="8712" width="1" customWidth="1"/>
    <col min="8713" max="8719" width="0" hidden="1" customWidth="1"/>
    <col min="8721" max="8721" width="5.140625" customWidth="1"/>
    <col min="8722" max="8722" width="0" hidden="1" customWidth="1"/>
    <col min="8725" max="8725" width="0.42578125" customWidth="1"/>
    <col min="8726" max="8728" width="0" hidden="1" customWidth="1"/>
    <col min="8730" max="8730" width="5.140625" customWidth="1"/>
    <col min="8731" max="8732" width="0" hidden="1" customWidth="1"/>
    <col min="8968" max="8968" width="1" customWidth="1"/>
    <col min="8969" max="8975" width="0" hidden="1" customWidth="1"/>
    <col min="8977" max="8977" width="5.140625" customWidth="1"/>
    <col min="8978" max="8978" width="0" hidden="1" customWidth="1"/>
    <col min="8981" max="8981" width="0.42578125" customWidth="1"/>
    <col min="8982" max="8984" width="0" hidden="1" customWidth="1"/>
    <col min="8986" max="8986" width="5.140625" customWidth="1"/>
    <col min="8987" max="8988" width="0" hidden="1" customWidth="1"/>
    <col min="9224" max="9224" width="1" customWidth="1"/>
    <col min="9225" max="9231" width="0" hidden="1" customWidth="1"/>
    <col min="9233" max="9233" width="5.140625" customWidth="1"/>
    <col min="9234" max="9234" width="0" hidden="1" customWidth="1"/>
    <col min="9237" max="9237" width="0.42578125" customWidth="1"/>
    <col min="9238" max="9240" width="0" hidden="1" customWidth="1"/>
    <col min="9242" max="9242" width="5.140625" customWidth="1"/>
    <col min="9243" max="9244" width="0" hidden="1" customWidth="1"/>
    <col min="9480" max="9480" width="1" customWidth="1"/>
    <col min="9481" max="9487" width="0" hidden="1" customWidth="1"/>
    <col min="9489" max="9489" width="5.140625" customWidth="1"/>
    <col min="9490" max="9490" width="0" hidden="1" customWidth="1"/>
    <col min="9493" max="9493" width="0.42578125" customWidth="1"/>
    <col min="9494" max="9496" width="0" hidden="1" customWidth="1"/>
    <col min="9498" max="9498" width="5.140625" customWidth="1"/>
    <col min="9499" max="9500" width="0" hidden="1" customWidth="1"/>
    <col min="9736" max="9736" width="1" customWidth="1"/>
    <col min="9737" max="9743" width="0" hidden="1" customWidth="1"/>
    <col min="9745" max="9745" width="5.140625" customWidth="1"/>
    <col min="9746" max="9746" width="0" hidden="1" customWidth="1"/>
    <col min="9749" max="9749" width="0.42578125" customWidth="1"/>
    <col min="9750" max="9752" width="0" hidden="1" customWidth="1"/>
    <col min="9754" max="9754" width="5.140625" customWidth="1"/>
    <col min="9755" max="9756" width="0" hidden="1" customWidth="1"/>
    <col min="9992" max="9992" width="1" customWidth="1"/>
    <col min="9993" max="9999" width="0" hidden="1" customWidth="1"/>
    <col min="10001" max="10001" width="5.140625" customWidth="1"/>
    <col min="10002" max="10002" width="0" hidden="1" customWidth="1"/>
    <col min="10005" max="10005" width="0.42578125" customWidth="1"/>
    <col min="10006" max="10008" width="0" hidden="1" customWidth="1"/>
    <col min="10010" max="10010" width="5.140625" customWidth="1"/>
    <col min="10011" max="10012" width="0" hidden="1" customWidth="1"/>
    <col min="10248" max="10248" width="1" customWidth="1"/>
    <col min="10249" max="10255" width="0" hidden="1" customWidth="1"/>
    <col min="10257" max="10257" width="5.140625" customWidth="1"/>
    <col min="10258" max="10258" width="0" hidden="1" customWidth="1"/>
    <col min="10261" max="10261" width="0.42578125" customWidth="1"/>
    <col min="10262" max="10264" width="0" hidden="1" customWidth="1"/>
    <col min="10266" max="10266" width="5.140625" customWidth="1"/>
    <col min="10267" max="10268" width="0" hidden="1" customWidth="1"/>
    <col min="10504" max="10504" width="1" customWidth="1"/>
    <col min="10505" max="10511" width="0" hidden="1" customWidth="1"/>
    <col min="10513" max="10513" width="5.140625" customWidth="1"/>
    <col min="10514" max="10514" width="0" hidden="1" customWidth="1"/>
    <col min="10517" max="10517" width="0.42578125" customWidth="1"/>
    <col min="10518" max="10520" width="0" hidden="1" customWidth="1"/>
    <col min="10522" max="10522" width="5.140625" customWidth="1"/>
    <col min="10523" max="10524" width="0" hidden="1" customWidth="1"/>
    <col min="10760" max="10760" width="1" customWidth="1"/>
    <col min="10761" max="10767" width="0" hidden="1" customWidth="1"/>
    <col min="10769" max="10769" width="5.140625" customWidth="1"/>
    <col min="10770" max="10770" width="0" hidden="1" customWidth="1"/>
    <col min="10773" max="10773" width="0.42578125" customWidth="1"/>
    <col min="10774" max="10776" width="0" hidden="1" customWidth="1"/>
    <col min="10778" max="10778" width="5.140625" customWidth="1"/>
    <col min="10779" max="10780" width="0" hidden="1" customWidth="1"/>
    <col min="11016" max="11016" width="1" customWidth="1"/>
    <col min="11017" max="11023" width="0" hidden="1" customWidth="1"/>
    <col min="11025" max="11025" width="5.140625" customWidth="1"/>
    <col min="11026" max="11026" width="0" hidden="1" customWidth="1"/>
    <col min="11029" max="11029" width="0.42578125" customWidth="1"/>
    <col min="11030" max="11032" width="0" hidden="1" customWidth="1"/>
    <col min="11034" max="11034" width="5.140625" customWidth="1"/>
    <col min="11035" max="11036" width="0" hidden="1" customWidth="1"/>
    <col min="11272" max="11272" width="1" customWidth="1"/>
    <col min="11273" max="11279" width="0" hidden="1" customWidth="1"/>
    <col min="11281" max="11281" width="5.140625" customWidth="1"/>
    <col min="11282" max="11282" width="0" hidden="1" customWidth="1"/>
    <col min="11285" max="11285" width="0.42578125" customWidth="1"/>
    <col min="11286" max="11288" width="0" hidden="1" customWidth="1"/>
    <col min="11290" max="11290" width="5.140625" customWidth="1"/>
    <col min="11291" max="11292" width="0" hidden="1" customWidth="1"/>
    <col min="11528" max="11528" width="1" customWidth="1"/>
    <col min="11529" max="11535" width="0" hidden="1" customWidth="1"/>
    <col min="11537" max="11537" width="5.140625" customWidth="1"/>
    <col min="11538" max="11538" width="0" hidden="1" customWidth="1"/>
    <col min="11541" max="11541" width="0.42578125" customWidth="1"/>
    <col min="11542" max="11544" width="0" hidden="1" customWidth="1"/>
    <col min="11546" max="11546" width="5.140625" customWidth="1"/>
    <col min="11547" max="11548" width="0" hidden="1" customWidth="1"/>
    <col min="11784" max="11784" width="1" customWidth="1"/>
    <col min="11785" max="11791" width="0" hidden="1" customWidth="1"/>
    <col min="11793" max="11793" width="5.140625" customWidth="1"/>
    <col min="11794" max="11794" width="0" hidden="1" customWidth="1"/>
    <col min="11797" max="11797" width="0.42578125" customWidth="1"/>
    <col min="11798" max="11800" width="0" hidden="1" customWidth="1"/>
    <col min="11802" max="11802" width="5.140625" customWidth="1"/>
    <col min="11803" max="11804" width="0" hidden="1" customWidth="1"/>
    <col min="12040" max="12040" width="1" customWidth="1"/>
    <col min="12041" max="12047" width="0" hidden="1" customWidth="1"/>
    <col min="12049" max="12049" width="5.140625" customWidth="1"/>
    <col min="12050" max="12050" width="0" hidden="1" customWidth="1"/>
    <col min="12053" max="12053" width="0.42578125" customWidth="1"/>
    <col min="12054" max="12056" width="0" hidden="1" customWidth="1"/>
    <col min="12058" max="12058" width="5.140625" customWidth="1"/>
    <col min="12059" max="12060" width="0" hidden="1" customWidth="1"/>
    <col min="12296" max="12296" width="1" customWidth="1"/>
    <col min="12297" max="12303" width="0" hidden="1" customWidth="1"/>
    <col min="12305" max="12305" width="5.140625" customWidth="1"/>
    <col min="12306" max="12306" width="0" hidden="1" customWidth="1"/>
    <col min="12309" max="12309" width="0.42578125" customWidth="1"/>
    <col min="12310" max="12312" width="0" hidden="1" customWidth="1"/>
    <col min="12314" max="12314" width="5.140625" customWidth="1"/>
    <col min="12315" max="12316" width="0" hidden="1" customWidth="1"/>
    <col min="12552" max="12552" width="1" customWidth="1"/>
    <col min="12553" max="12559" width="0" hidden="1" customWidth="1"/>
    <col min="12561" max="12561" width="5.140625" customWidth="1"/>
    <col min="12562" max="12562" width="0" hidden="1" customWidth="1"/>
    <col min="12565" max="12565" width="0.42578125" customWidth="1"/>
    <col min="12566" max="12568" width="0" hidden="1" customWidth="1"/>
    <col min="12570" max="12570" width="5.140625" customWidth="1"/>
    <col min="12571" max="12572" width="0" hidden="1" customWidth="1"/>
    <col min="12808" max="12808" width="1" customWidth="1"/>
    <col min="12809" max="12815" width="0" hidden="1" customWidth="1"/>
    <col min="12817" max="12817" width="5.140625" customWidth="1"/>
    <col min="12818" max="12818" width="0" hidden="1" customWidth="1"/>
    <col min="12821" max="12821" width="0.42578125" customWidth="1"/>
    <col min="12822" max="12824" width="0" hidden="1" customWidth="1"/>
    <col min="12826" max="12826" width="5.140625" customWidth="1"/>
    <col min="12827" max="12828" width="0" hidden="1" customWidth="1"/>
    <col min="13064" max="13064" width="1" customWidth="1"/>
    <col min="13065" max="13071" width="0" hidden="1" customWidth="1"/>
    <col min="13073" max="13073" width="5.140625" customWidth="1"/>
    <col min="13074" max="13074" width="0" hidden="1" customWidth="1"/>
    <col min="13077" max="13077" width="0.42578125" customWidth="1"/>
    <col min="13078" max="13080" width="0" hidden="1" customWidth="1"/>
    <col min="13082" max="13082" width="5.140625" customWidth="1"/>
    <col min="13083" max="13084" width="0" hidden="1" customWidth="1"/>
    <col min="13320" max="13320" width="1" customWidth="1"/>
    <col min="13321" max="13327" width="0" hidden="1" customWidth="1"/>
    <col min="13329" max="13329" width="5.140625" customWidth="1"/>
    <col min="13330" max="13330" width="0" hidden="1" customWidth="1"/>
    <col min="13333" max="13333" width="0.42578125" customWidth="1"/>
    <col min="13334" max="13336" width="0" hidden="1" customWidth="1"/>
    <col min="13338" max="13338" width="5.140625" customWidth="1"/>
    <col min="13339" max="13340" width="0" hidden="1" customWidth="1"/>
    <col min="13576" max="13576" width="1" customWidth="1"/>
    <col min="13577" max="13583" width="0" hidden="1" customWidth="1"/>
    <col min="13585" max="13585" width="5.140625" customWidth="1"/>
    <col min="13586" max="13586" width="0" hidden="1" customWidth="1"/>
    <col min="13589" max="13589" width="0.42578125" customWidth="1"/>
    <col min="13590" max="13592" width="0" hidden="1" customWidth="1"/>
    <col min="13594" max="13594" width="5.140625" customWidth="1"/>
    <col min="13595" max="13596" width="0" hidden="1" customWidth="1"/>
    <col min="13832" max="13832" width="1" customWidth="1"/>
    <col min="13833" max="13839" width="0" hidden="1" customWidth="1"/>
    <col min="13841" max="13841" width="5.140625" customWidth="1"/>
    <col min="13842" max="13842" width="0" hidden="1" customWidth="1"/>
    <col min="13845" max="13845" width="0.42578125" customWidth="1"/>
    <col min="13846" max="13848" width="0" hidden="1" customWidth="1"/>
    <col min="13850" max="13850" width="5.140625" customWidth="1"/>
    <col min="13851" max="13852" width="0" hidden="1" customWidth="1"/>
    <col min="14088" max="14088" width="1" customWidth="1"/>
    <col min="14089" max="14095" width="0" hidden="1" customWidth="1"/>
    <col min="14097" max="14097" width="5.140625" customWidth="1"/>
    <col min="14098" max="14098" width="0" hidden="1" customWidth="1"/>
    <col min="14101" max="14101" width="0.42578125" customWidth="1"/>
    <col min="14102" max="14104" width="0" hidden="1" customWidth="1"/>
    <col min="14106" max="14106" width="5.140625" customWidth="1"/>
    <col min="14107" max="14108" width="0" hidden="1" customWidth="1"/>
    <col min="14344" max="14344" width="1" customWidth="1"/>
    <col min="14345" max="14351" width="0" hidden="1" customWidth="1"/>
    <col min="14353" max="14353" width="5.140625" customWidth="1"/>
    <col min="14354" max="14354" width="0" hidden="1" customWidth="1"/>
    <col min="14357" max="14357" width="0.42578125" customWidth="1"/>
    <col min="14358" max="14360" width="0" hidden="1" customWidth="1"/>
    <col min="14362" max="14362" width="5.140625" customWidth="1"/>
    <col min="14363" max="14364" width="0" hidden="1" customWidth="1"/>
    <col min="14600" max="14600" width="1" customWidth="1"/>
    <col min="14601" max="14607" width="0" hidden="1" customWidth="1"/>
    <col min="14609" max="14609" width="5.140625" customWidth="1"/>
    <col min="14610" max="14610" width="0" hidden="1" customWidth="1"/>
    <col min="14613" max="14613" width="0.42578125" customWidth="1"/>
    <col min="14614" max="14616" width="0" hidden="1" customWidth="1"/>
    <col min="14618" max="14618" width="5.140625" customWidth="1"/>
    <col min="14619" max="14620" width="0" hidden="1" customWidth="1"/>
    <col min="14856" max="14856" width="1" customWidth="1"/>
    <col min="14857" max="14863" width="0" hidden="1" customWidth="1"/>
    <col min="14865" max="14865" width="5.140625" customWidth="1"/>
    <col min="14866" max="14866" width="0" hidden="1" customWidth="1"/>
    <col min="14869" max="14869" width="0.42578125" customWidth="1"/>
    <col min="14870" max="14872" width="0" hidden="1" customWidth="1"/>
    <col min="14874" max="14874" width="5.140625" customWidth="1"/>
    <col min="14875" max="14876" width="0" hidden="1" customWidth="1"/>
    <col min="15112" max="15112" width="1" customWidth="1"/>
    <col min="15113" max="15119" width="0" hidden="1" customWidth="1"/>
    <col min="15121" max="15121" width="5.140625" customWidth="1"/>
    <col min="15122" max="15122" width="0" hidden="1" customWidth="1"/>
    <col min="15125" max="15125" width="0.42578125" customWidth="1"/>
    <col min="15126" max="15128" width="0" hidden="1" customWidth="1"/>
    <col min="15130" max="15130" width="5.140625" customWidth="1"/>
    <col min="15131" max="15132" width="0" hidden="1" customWidth="1"/>
    <col min="15368" max="15368" width="1" customWidth="1"/>
    <col min="15369" max="15375" width="0" hidden="1" customWidth="1"/>
    <col min="15377" max="15377" width="5.140625" customWidth="1"/>
    <col min="15378" max="15378" width="0" hidden="1" customWidth="1"/>
    <col min="15381" max="15381" width="0.42578125" customWidth="1"/>
    <col min="15382" max="15384" width="0" hidden="1" customWidth="1"/>
    <col min="15386" max="15386" width="5.140625" customWidth="1"/>
    <col min="15387" max="15388" width="0" hidden="1" customWidth="1"/>
    <col min="15624" max="15624" width="1" customWidth="1"/>
    <col min="15625" max="15631" width="0" hidden="1" customWidth="1"/>
    <col min="15633" max="15633" width="5.140625" customWidth="1"/>
    <col min="15634" max="15634" width="0" hidden="1" customWidth="1"/>
    <col min="15637" max="15637" width="0.42578125" customWidth="1"/>
    <col min="15638" max="15640" width="0" hidden="1" customWidth="1"/>
    <col min="15642" max="15642" width="5.140625" customWidth="1"/>
    <col min="15643" max="15644" width="0" hidden="1" customWidth="1"/>
    <col min="15880" max="15880" width="1" customWidth="1"/>
    <col min="15881" max="15887" width="0" hidden="1" customWidth="1"/>
    <col min="15889" max="15889" width="5.140625" customWidth="1"/>
    <col min="15890" max="15890" width="0" hidden="1" customWidth="1"/>
    <col min="15893" max="15893" width="0.42578125" customWidth="1"/>
    <col min="15894" max="15896" width="0" hidden="1" customWidth="1"/>
    <col min="15898" max="15898" width="5.140625" customWidth="1"/>
    <col min="15899" max="15900" width="0" hidden="1" customWidth="1"/>
    <col min="16136" max="16136" width="1" customWidth="1"/>
    <col min="16137" max="16143" width="0" hidden="1" customWidth="1"/>
    <col min="16145" max="16145" width="5.140625" customWidth="1"/>
    <col min="16146" max="16146" width="0" hidden="1" customWidth="1"/>
    <col min="16149" max="16149" width="0.42578125" customWidth="1"/>
    <col min="16150" max="16152" width="0" hidden="1" customWidth="1"/>
    <col min="16154" max="16154" width="5.140625" customWidth="1"/>
    <col min="16155" max="16156" width="0" hidden="1" customWidth="1"/>
  </cols>
  <sheetData>
    <row r="1" spans="1:30" ht="22.5" customHeight="1" x14ac:dyDescent="0.25">
      <c r="A1" s="413" t="s">
        <v>116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  <c r="T1" s="415"/>
      <c r="U1" s="81"/>
      <c r="V1" s="81"/>
      <c r="W1" s="81"/>
      <c r="X1" s="81"/>
      <c r="Y1" s="81"/>
      <c r="Z1" s="81"/>
      <c r="AA1" s="81"/>
      <c r="AB1" s="81"/>
      <c r="AC1" s="81"/>
      <c r="AD1" s="81"/>
    </row>
    <row r="2" spans="1:30" s="75" customFormat="1" ht="30" customHeight="1" x14ac:dyDescent="0.25">
      <c r="A2" s="416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8"/>
      <c r="P2" s="82"/>
      <c r="Q2" s="419" t="s">
        <v>117</v>
      </c>
      <c r="R2" s="420"/>
      <c r="S2" s="421"/>
      <c r="T2" s="82"/>
      <c r="U2" s="83"/>
      <c r="V2" s="83"/>
      <c r="W2" s="83"/>
      <c r="X2" s="83"/>
      <c r="Y2" s="83"/>
      <c r="Z2" s="83"/>
      <c r="AA2" s="83"/>
      <c r="AB2" s="83"/>
      <c r="AC2" s="83"/>
      <c r="AD2" s="83"/>
    </row>
    <row r="3" spans="1:30" s="94" customFormat="1" ht="15" customHeight="1" x14ac:dyDescent="0.25">
      <c r="A3" s="404" t="s">
        <v>118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6"/>
      <c r="P3" s="298">
        <v>1600</v>
      </c>
      <c r="Q3" s="407">
        <f>+'BI SIMPLIFICADA'!E7</f>
        <v>39890000</v>
      </c>
      <c r="R3" s="408"/>
      <c r="S3" s="409"/>
      <c r="T3" s="85" t="s">
        <v>119</v>
      </c>
      <c r="U3" s="86"/>
      <c r="V3" s="86"/>
      <c r="W3" s="86"/>
      <c r="X3" s="86"/>
      <c r="Y3" s="86"/>
      <c r="Z3" s="86"/>
      <c r="AA3" s="86"/>
      <c r="AB3" s="86"/>
      <c r="AC3" s="86"/>
      <c r="AD3" s="86"/>
    </row>
    <row r="4" spans="1:30" s="94" customFormat="1" ht="15" customHeight="1" x14ac:dyDescent="0.25">
      <c r="A4" s="386" t="s">
        <v>120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8"/>
      <c r="P4" s="84">
        <v>1819</v>
      </c>
      <c r="Q4" s="389"/>
      <c r="R4" s="390"/>
      <c r="S4" s="391"/>
      <c r="T4" s="85" t="s">
        <v>119</v>
      </c>
      <c r="U4" s="86"/>
      <c r="V4" s="86"/>
      <c r="W4" s="86"/>
      <c r="X4" s="86"/>
      <c r="Y4" s="86"/>
      <c r="Z4" s="86"/>
      <c r="AA4" s="86"/>
      <c r="AB4" s="86"/>
      <c r="AC4" s="86"/>
      <c r="AD4" s="86"/>
    </row>
    <row r="5" spans="1:30" s="94" customFormat="1" ht="15" customHeight="1" x14ac:dyDescent="0.25">
      <c r="A5" s="386" t="s">
        <v>121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8"/>
      <c r="P5" s="84">
        <v>1601</v>
      </c>
      <c r="Q5" s="389"/>
      <c r="R5" s="390"/>
      <c r="S5" s="391"/>
      <c r="T5" s="85" t="s">
        <v>119</v>
      </c>
      <c r="U5" s="86"/>
      <c r="V5" s="86"/>
      <c r="W5" s="86"/>
      <c r="X5" s="86"/>
      <c r="Y5" s="86"/>
      <c r="Z5" s="86"/>
      <c r="AA5" s="86"/>
      <c r="AB5" s="86"/>
      <c r="AC5" s="86"/>
      <c r="AD5" s="86"/>
    </row>
    <row r="6" spans="1:30" s="94" customFormat="1" ht="15" customHeight="1" x14ac:dyDescent="0.25">
      <c r="A6" s="386" t="s">
        <v>122</v>
      </c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8"/>
      <c r="P6" s="84">
        <v>1602</v>
      </c>
      <c r="Q6" s="389"/>
      <c r="R6" s="390"/>
      <c r="S6" s="391"/>
      <c r="T6" s="85" t="s">
        <v>119</v>
      </c>
      <c r="U6" s="86"/>
      <c r="V6" s="86"/>
      <c r="W6" s="86"/>
      <c r="X6" s="86"/>
      <c r="Y6" s="86"/>
      <c r="Z6" s="86"/>
      <c r="AA6" s="86"/>
      <c r="AB6" s="86"/>
      <c r="AC6" s="86"/>
      <c r="AD6" s="86"/>
    </row>
    <row r="7" spans="1:30" s="94" customFormat="1" ht="15" customHeight="1" x14ac:dyDescent="0.25">
      <c r="A7" s="386" t="s">
        <v>123</v>
      </c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8"/>
      <c r="P7" s="84">
        <v>1603</v>
      </c>
      <c r="Q7" s="389"/>
      <c r="R7" s="390"/>
      <c r="S7" s="391"/>
      <c r="T7" s="85" t="s">
        <v>119</v>
      </c>
      <c r="U7" s="86"/>
      <c r="V7" s="86"/>
      <c r="W7" s="86"/>
      <c r="X7" s="86"/>
      <c r="Y7" s="86"/>
      <c r="Z7" s="86"/>
      <c r="AA7" s="86"/>
      <c r="AB7" s="86"/>
      <c r="AC7" s="86"/>
      <c r="AD7" s="86"/>
    </row>
    <row r="8" spans="1:30" s="94" customFormat="1" ht="15" customHeight="1" x14ac:dyDescent="0.25">
      <c r="A8" s="386" t="s">
        <v>124</v>
      </c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8"/>
      <c r="P8" s="84">
        <v>1604</v>
      </c>
      <c r="Q8" s="389"/>
      <c r="R8" s="390"/>
      <c r="S8" s="391"/>
      <c r="T8" s="85" t="s">
        <v>119</v>
      </c>
      <c r="U8" s="86"/>
      <c r="V8" s="86"/>
      <c r="W8" s="86"/>
      <c r="X8" s="86"/>
      <c r="Y8" s="86"/>
      <c r="Z8" s="86"/>
      <c r="AA8" s="86"/>
      <c r="AB8" s="86"/>
      <c r="AC8" s="86"/>
      <c r="AD8" s="86"/>
    </row>
    <row r="9" spans="1:30" s="94" customFormat="1" ht="15" customHeight="1" x14ac:dyDescent="0.25">
      <c r="A9" s="386" t="s">
        <v>125</v>
      </c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8"/>
      <c r="P9" s="84">
        <v>1605</v>
      </c>
      <c r="Q9" s="389"/>
      <c r="R9" s="390"/>
      <c r="S9" s="391"/>
      <c r="T9" s="85" t="s">
        <v>119</v>
      </c>
      <c r="U9" s="86"/>
      <c r="V9" s="86"/>
      <c r="W9" s="86"/>
      <c r="X9" s="86"/>
      <c r="Y9" s="86"/>
      <c r="Z9" s="86"/>
      <c r="AA9" s="86"/>
      <c r="AB9" s="86"/>
      <c r="AC9" s="86"/>
      <c r="AD9" s="86"/>
    </row>
    <row r="10" spans="1:30" s="94" customFormat="1" ht="15" customHeight="1" x14ac:dyDescent="0.25">
      <c r="A10" s="386" t="s">
        <v>126</v>
      </c>
      <c r="B10" s="387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88"/>
      <c r="P10" s="84">
        <v>1606</v>
      </c>
      <c r="Q10" s="389"/>
      <c r="R10" s="390"/>
      <c r="S10" s="391"/>
      <c r="T10" s="85" t="s">
        <v>119</v>
      </c>
      <c r="U10" s="86"/>
      <c r="V10" s="86"/>
      <c r="W10" s="86"/>
      <c r="X10" s="86"/>
      <c r="Y10" s="86"/>
      <c r="Z10" s="86"/>
      <c r="AA10" s="86"/>
      <c r="AB10" s="86"/>
      <c r="AC10" s="86"/>
      <c r="AD10" s="86"/>
    </row>
    <row r="11" spans="1:30" s="94" customFormat="1" ht="15" customHeight="1" x14ac:dyDescent="0.25">
      <c r="A11" s="404" t="s">
        <v>127</v>
      </c>
      <c r="B11" s="405"/>
      <c r="C11" s="405"/>
      <c r="D11" s="405"/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6"/>
      <c r="P11" s="298">
        <v>1607</v>
      </c>
      <c r="Q11" s="407">
        <f>+'BI SIMPLIFICADA'!E8+'BI SIMPLIFICADA'!E9</f>
        <v>43081.200000000012</v>
      </c>
      <c r="R11" s="408"/>
      <c r="S11" s="409"/>
      <c r="T11" s="85" t="s">
        <v>119</v>
      </c>
      <c r="U11" s="86"/>
      <c r="V11" s="86"/>
      <c r="W11" s="86"/>
      <c r="X11" s="86"/>
      <c r="Y11" s="86"/>
      <c r="Z11" s="86"/>
      <c r="AA11" s="86"/>
      <c r="AB11" s="86"/>
      <c r="AC11" s="86"/>
      <c r="AD11" s="86"/>
    </row>
    <row r="12" spans="1:30" s="94" customFormat="1" ht="15" customHeight="1" x14ac:dyDescent="0.25">
      <c r="A12" s="386" t="s">
        <v>128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8"/>
      <c r="P12" s="84">
        <v>1608</v>
      </c>
      <c r="Q12" s="389"/>
      <c r="R12" s="390"/>
      <c r="S12" s="391"/>
      <c r="T12" s="85" t="s">
        <v>119</v>
      </c>
      <c r="U12" s="86"/>
      <c r="V12" s="86"/>
      <c r="W12" s="86"/>
      <c r="X12" s="86"/>
      <c r="Y12" s="86"/>
      <c r="Z12" s="86"/>
      <c r="AA12" s="86"/>
      <c r="AB12" s="86"/>
      <c r="AC12" s="86"/>
      <c r="AD12" s="86"/>
    </row>
    <row r="13" spans="1:30" s="94" customFormat="1" ht="15" customHeight="1" x14ac:dyDescent="0.25">
      <c r="A13" s="386" t="s">
        <v>129</v>
      </c>
      <c r="B13" s="387"/>
      <c r="C13" s="387"/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8"/>
      <c r="P13" s="84">
        <v>1609</v>
      </c>
      <c r="Q13" s="389"/>
      <c r="R13" s="390"/>
      <c r="S13" s="391"/>
      <c r="T13" s="85" t="s">
        <v>119</v>
      </c>
      <c r="U13" s="86"/>
      <c r="V13" s="86"/>
      <c r="W13" s="86"/>
      <c r="X13" s="86"/>
      <c r="Y13" s="86"/>
      <c r="Z13" s="86"/>
      <c r="AA13" s="86"/>
      <c r="AB13" s="86"/>
      <c r="AC13" s="86"/>
      <c r="AD13" s="86"/>
    </row>
    <row r="14" spans="1:30" s="94" customFormat="1" ht="15" customHeight="1" x14ac:dyDescent="0.25">
      <c r="A14" s="404" t="s">
        <v>130</v>
      </c>
      <c r="B14" s="405"/>
      <c r="C14" s="405"/>
      <c r="D14" s="405"/>
      <c r="E14" s="405"/>
      <c r="F14" s="405"/>
      <c r="G14" s="405"/>
      <c r="H14" s="405"/>
      <c r="I14" s="405"/>
      <c r="J14" s="405"/>
      <c r="K14" s="405"/>
      <c r="L14" s="405"/>
      <c r="M14" s="405"/>
      <c r="N14" s="405"/>
      <c r="O14" s="406"/>
      <c r="P14" s="298">
        <v>1610</v>
      </c>
      <c r="Q14" s="410">
        <f>+Q3+Q11</f>
        <v>39933081.200000003</v>
      </c>
      <c r="R14" s="411"/>
      <c r="S14" s="412"/>
      <c r="T14" s="87" t="s">
        <v>131</v>
      </c>
      <c r="U14" s="86"/>
      <c r="V14" s="86"/>
      <c r="W14" s="86"/>
      <c r="X14" s="86"/>
      <c r="Y14" s="86"/>
      <c r="Z14" s="86"/>
      <c r="AA14" s="86"/>
      <c r="AB14" s="86"/>
      <c r="AC14" s="86"/>
      <c r="AD14" s="86"/>
    </row>
    <row r="15" spans="1:30" s="94" customFormat="1" ht="15" customHeight="1" x14ac:dyDescent="0.25">
      <c r="A15" s="386" t="s">
        <v>132</v>
      </c>
      <c r="B15" s="387"/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387"/>
      <c r="X15" s="388"/>
      <c r="Y15" s="84">
        <v>1611</v>
      </c>
      <c r="Z15" s="389"/>
      <c r="AA15" s="390"/>
      <c r="AB15" s="390"/>
      <c r="AC15" s="391"/>
      <c r="AD15" s="85" t="s">
        <v>133</v>
      </c>
    </row>
    <row r="16" spans="1:30" s="94" customFormat="1" ht="15" customHeight="1" x14ac:dyDescent="0.25">
      <c r="A16" s="386" t="s">
        <v>134</v>
      </c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7"/>
      <c r="W16" s="387"/>
      <c r="X16" s="388"/>
      <c r="Y16" s="84">
        <v>1612</v>
      </c>
      <c r="Z16" s="389"/>
      <c r="AA16" s="390"/>
      <c r="AB16" s="390"/>
      <c r="AC16" s="391"/>
      <c r="AD16" s="85" t="s">
        <v>133</v>
      </c>
    </row>
    <row r="17" spans="1:30" s="94" customFormat="1" ht="15" customHeight="1" x14ac:dyDescent="0.25">
      <c r="A17" s="386" t="s">
        <v>135</v>
      </c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8"/>
      <c r="Y17" s="84">
        <v>1613</v>
      </c>
      <c r="Z17" s="389"/>
      <c r="AA17" s="390"/>
      <c r="AB17" s="390"/>
      <c r="AC17" s="391"/>
      <c r="AD17" s="85" t="s">
        <v>133</v>
      </c>
    </row>
    <row r="18" spans="1:30" s="94" customFormat="1" ht="15" customHeight="1" x14ac:dyDescent="0.25">
      <c r="A18" s="386" t="s">
        <v>136</v>
      </c>
      <c r="B18" s="387"/>
      <c r="C18" s="387"/>
      <c r="D18" s="387"/>
      <c r="E18" s="387"/>
      <c r="F18" s="387"/>
      <c r="G18" s="387"/>
      <c r="H18" s="387"/>
      <c r="I18" s="387"/>
      <c r="J18" s="387"/>
      <c r="K18" s="387"/>
      <c r="L18" s="387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388"/>
      <c r="Y18" s="84">
        <v>1614</v>
      </c>
      <c r="Z18" s="389"/>
      <c r="AA18" s="390"/>
      <c r="AB18" s="390"/>
      <c r="AC18" s="391"/>
      <c r="AD18" s="85" t="s">
        <v>133</v>
      </c>
    </row>
    <row r="19" spans="1:30" s="94" customFormat="1" ht="15" customHeight="1" x14ac:dyDescent="0.25">
      <c r="A19" s="404" t="s">
        <v>137</v>
      </c>
      <c r="B19" s="405"/>
      <c r="C19" s="405"/>
      <c r="D19" s="405"/>
      <c r="E19" s="405"/>
      <c r="F19" s="405"/>
      <c r="G19" s="405"/>
      <c r="H19" s="405"/>
      <c r="I19" s="405"/>
      <c r="J19" s="405"/>
      <c r="K19" s="405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6"/>
      <c r="Y19" s="298">
        <v>1820</v>
      </c>
      <c r="Z19" s="407">
        <f>+'BI SIMPLIFICADA'!E19</f>
        <v>-13250000</v>
      </c>
      <c r="AA19" s="408"/>
      <c r="AB19" s="408"/>
      <c r="AC19" s="409"/>
      <c r="AD19" s="85" t="s">
        <v>133</v>
      </c>
    </row>
    <row r="20" spans="1:30" s="94" customFormat="1" ht="15" customHeight="1" x14ac:dyDescent="0.25">
      <c r="A20" s="386" t="s">
        <v>138</v>
      </c>
      <c r="B20" s="387"/>
      <c r="C20" s="387"/>
      <c r="D20" s="387"/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W20" s="387"/>
      <c r="X20" s="388"/>
      <c r="Y20" s="84">
        <v>1615</v>
      </c>
      <c r="Z20" s="389"/>
      <c r="AA20" s="390"/>
      <c r="AB20" s="390"/>
      <c r="AC20" s="391"/>
      <c r="AD20" s="85" t="s">
        <v>133</v>
      </c>
    </row>
    <row r="21" spans="1:30" s="94" customFormat="1" ht="15" customHeight="1" x14ac:dyDescent="0.25">
      <c r="A21" s="386" t="s">
        <v>139</v>
      </c>
      <c r="B21" s="387"/>
      <c r="C21" s="387"/>
      <c r="D21" s="387"/>
      <c r="E21" s="387"/>
      <c r="F21" s="387"/>
      <c r="G21" s="387"/>
      <c r="H21" s="387"/>
      <c r="I21" s="387"/>
      <c r="J21" s="387"/>
      <c r="K21" s="387"/>
      <c r="L21" s="387"/>
      <c r="M21" s="387"/>
      <c r="N21" s="387"/>
      <c r="O21" s="387"/>
      <c r="P21" s="387"/>
      <c r="Q21" s="387"/>
      <c r="R21" s="387"/>
      <c r="S21" s="387"/>
      <c r="T21" s="387"/>
      <c r="U21" s="387"/>
      <c r="V21" s="387"/>
      <c r="W21" s="387"/>
      <c r="X21" s="388"/>
      <c r="Y21" s="84">
        <v>1616</v>
      </c>
      <c r="Z21" s="389"/>
      <c r="AA21" s="390"/>
      <c r="AB21" s="390"/>
      <c r="AC21" s="391"/>
      <c r="AD21" s="85" t="s">
        <v>133</v>
      </c>
    </row>
    <row r="22" spans="1:30" s="94" customFormat="1" ht="15" customHeight="1" x14ac:dyDescent="0.25">
      <c r="A22" s="404" t="s">
        <v>140</v>
      </c>
      <c r="B22" s="405"/>
      <c r="C22" s="405"/>
      <c r="D22" s="405"/>
      <c r="E22" s="405"/>
      <c r="F22" s="405"/>
      <c r="G22" s="405"/>
      <c r="H22" s="405"/>
      <c r="I22" s="405"/>
      <c r="J22" s="405"/>
      <c r="K22" s="405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6"/>
      <c r="Y22" s="298">
        <v>1617</v>
      </c>
      <c r="Z22" s="407">
        <f>+'BI SIMPLIFICADA'!E21</f>
        <v>-365217</v>
      </c>
      <c r="AA22" s="408"/>
      <c r="AB22" s="408"/>
      <c r="AC22" s="409"/>
      <c r="AD22" s="85" t="s">
        <v>133</v>
      </c>
    </row>
    <row r="23" spans="1:30" s="94" customFormat="1" ht="15" customHeight="1" x14ac:dyDescent="0.25">
      <c r="A23" s="386" t="s">
        <v>141</v>
      </c>
      <c r="B23" s="387"/>
      <c r="C23" s="387"/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8"/>
      <c r="Y23" s="84">
        <v>1618</v>
      </c>
      <c r="Z23" s="389"/>
      <c r="AA23" s="390"/>
      <c r="AB23" s="390"/>
      <c r="AC23" s="391"/>
      <c r="AD23" s="85" t="s">
        <v>133</v>
      </c>
    </row>
    <row r="24" spans="1:30" s="94" customFormat="1" ht="15" customHeight="1" x14ac:dyDescent="0.25">
      <c r="A24" s="386" t="s">
        <v>142</v>
      </c>
      <c r="B24" s="387"/>
      <c r="C24" s="387"/>
      <c r="D24" s="387"/>
      <c r="E24" s="387"/>
      <c r="F24" s="387"/>
      <c r="G24" s="387"/>
      <c r="H24" s="387"/>
      <c r="I24" s="387"/>
      <c r="J24" s="387"/>
      <c r="K24" s="387"/>
      <c r="L24" s="387"/>
      <c r="M24" s="387"/>
      <c r="N24" s="387"/>
      <c r="O24" s="387"/>
      <c r="P24" s="387"/>
      <c r="Q24" s="387"/>
      <c r="R24" s="387"/>
      <c r="S24" s="387"/>
      <c r="T24" s="387"/>
      <c r="U24" s="387"/>
      <c r="V24" s="387"/>
      <c r="W24" s="387"/>
      <c r="X24" s="388"/>
      <c r="Y24" s="84">
        <v>1620</v>
      </c>
      <c r="Z24" s="389"/>
      <c r="AA24" s="390"/>
      <c r="AB24" s="390"/>
      <c r="AC24" s="391"/>
      <c r="AD24" s="85" t="s">
        <v>133</v>
      </c>
    </row>
    <row r="25" spans="1:30" s="94" customFormat="1" ht="15" customHeight="1" x14ac:dyDescent="0.25">
      <c r="A25" s="386" t="s">
        <v>143</v>
      </c>
      <c r="B25" s="387"/>
      <c r="C25" s="387"/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8"/>
      <c r="Y25" s="84">
        <v>1621</v>
      </c>
      <c r="Z25" s="389"/>
      <c r="AA25" s="390"/>
      <c r="AB25" s="390"/>
      <c r="AC25" s="391"/>
      <c r="AD25" s="85" t="s">
        <v>133</v>
      </c>
    </row>
    <row r="26" spans="1:30" s="94" customFormat="1" ht="15" customHeight="1" x14ac:dyDescent="0.25">
      <c r="A26" s="386" t="s">
        <v>144</v>
      </c>
      <c r="B26" s="387"/>
      <c r="C26" s="387"/>
      <c r="D26" s="387"/>
      <c r="E26" s="387"/>
      <c r="F26" s="387"/>
      <c r="G26" s="387"/>
      <c r="H26" s="387"/>
      <c r="I26" s="387"/>
      <c r="J26" s="387"/>
      <c r="K26" s="387"/>
      <c r="L26" s="387"/>
      <c r="M26" s="387"/>
      <c r="N26" s="387"/>
      <c r="O26" s="387"/>
      <c r="P26" s="387"/>
      <c r="Q26" s="387"/>
      <c r="R26" s="387"/>
      <c r="S26" s="387"/>
      <c r="T26" s="387"/>
      <c r="U26" s="387"/>
      <c r="V26" s="387"/>
      <c r="W26" s="387"/>
      <c r="X26" s="388"/>
      <c r="Y26" s="84">
        <v>1622</v>
      </c>
      <c r="Z26" s="389"/>
      <c r="AA26" s="390"/>
      <c r="AB26" s="390"/>
      <c r="AC26" s="391"/>
      <c r="AD26" s="85" t="s">
        <v>133</v>
      </c>
    </row>
    <row r="27" spans="1:30" s="94" customFormat="1" ht="15" customHeight="1" x14ac:dyDescent="0.25">
      <c r="A27" s="386" t="s">
        <v>145</v>
      </c>
      <c r="B27" s="387"/>
      <c r="C27" s="387"/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387"/>
      <c r="U27" s="387"/>
      <c r="V27" s="387"/>
      <c r="W27" s="387"/>
      <c r="X27" s="388"/>
      <c r="Y27" s="84">
        <v>1623</v>
      </c>
      <c r="Z27" s="389"/>
      <c r="AA27" s="390"/>
      <c r="AB27" s="390"/>
      <c r="AC27" s="391"/>
      <c r="AD27" s="85" t="s">
        <v>133</v>
      </c>
    </row>
    <row r="28" spans="1:30" s="94" customFormat="1" ht="15" customHeight="1" x14ac:dyDescent="0.25">
      <c r="A28" s="386" t="s">
        <v>146</v>
      </c>
      <c r="B28" s="387"/>
      <c r="C28" s="387"/>
      <c r="D28" s="387"/>
      <c r="E28" s="387"/>
      <c r="F28" s="387"/>
      <c r="G28" s="387"/>
      <c r="H28" s="387"/>
      <c r="I28" s="387"/>
      <c r="J28" s="387"/>
      <c r="K28" s="387"/>
      <c r="L28" s="387"/>
      <c r="M28" s="387"/>
      <c r="N28" s="387"/>
      <c r="O28" s="387"/>
      <c r="P28" s="387"/>
      <c r="Q28" s="387"/>
      <c r="R28" s="387"/>
      <c r="S28" s="387"/>
      <c r="T28" s="387"/>
      <c r="U28" s="387"/>
      <c r="V28" s="387"/>
      <c r="W28" s="387"/>
      <c r="X28" s="388"/>
      <c r="Y28" s="84">
        <v>1624</v>
      </c>
      <c r="Z28" s="389"/>
      <c r="AA28" s="390"/>
      <c r="AB28" s="390"/>
      <c r="AC28" s="391"/>
      <c r="AD28" s="85" t="s">
        <v>133</v>
      </c>
    </row>
    <row r="29" spans="1:30" s="94" customFormat="1" ht="15" customHeight="1" x14ac:dyDescent="0.25">
      <c r="A29" s="404" t="s">
        <v>147</v>
      </c>
      <c r="B29" s="405"/>
      <c r="C29" s="405"/>
      <c r="D29" s="405"/>
      <c r="E29" s="405"/>
      <c r="F29" s="405"/>
      <c r="G29" s="405"/>
      <c r="H29" s="405"/>
      <c r="I29" s="405"/>
      <c r="J29" s="405"/>
      <c r="K29" s="405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6"/>
      <c r="Y29" s="298">
        <v>1625</v>
      </c>
      <c r="Z29" s="407">
        <f>+'BI SIMPLIFICADA'!E27</f>
        <v>-570000</v>
      </c>
      <c r="AA29" s="408"/>
      <c r="AB29" s="408"/>
      <c r="AC29" s="409"/>
      <c r="AD29" s="85" t="s">
        <v>133</v>
      </c>
    </row>
    <row r="30" spans="1:30" s="94" customFormat="1" ht="15" customHeight="1" x14ac:dyDescent="0.25">
      <c r="A30" s="386" t="s">
        <v>148</v>
      </c>
      <c r="B30" s="387"/>
      <c r="C30" s="387"/>
      <c r="D30" s="387"/>
      <c r="E30" s="387"/>
      <c r="F30" s="387"/>
      <c r="G30" s="387"/>
      <c r="H30" s="387"/>
      <c r="I30" s="387"/>
      <c r="J30" s="387"/>
      <c r="K30" s="387"/>
      <c r="L30" s="387"/>
      <c r="M30" s="387"/>
      <c r="N30" s="387"/>
      <c r="O30" s="387"/>
      <c r="P30" s="387"/>
      <c r="Q30" s="387"/>
      <c r="R30" s="387"/>
      <c r="S30" s="387"/>
      <c r="T30" s="387"/>
      <c r="U30" s="387"/>
      <c r="V30" s="387"/>
      <c r="W30" s="387"/>
      <c r="X30" s="388"/>
      <c r="Y30" s="84">
        <v>1626</v>
      </c>
      <c r="Z30" s="389"/>
      <c r="AA30" s="390"/>
      <c r="AB30" s="390"/>
      <c r="AC30" s="391"/>
      <c r="AD30" s="85" t="s">
        <v>133</v>
      </c>
    </row>
    <row r="31" spans="1:30" s="94" customFormat="1" ht="15" customHeight="1" x14ac:dyDescent="0.25">
      <c r="A31" s="386" t="s">
        <v>149</v>
      </c>
      <c r="B31" s="387"/>
      <c r="C31" s="387"/>
      <c r="D31" s="387"/>
      <c r="E31" s="387"/>
      <c r="F31" s="387"/>
      <c r="G31" s="387"/>
      <c r="H31" s="387"/>
      <c r="I31" s="387"/>
      <c r="J31" s="387"/>
      <c r="K31" s="387"/>
      <c r="L31" s="387"/>
      <c r="M31" s="387"/>
      <c r="N31" s="387"/>
      <c r="O31" s="387"/>
      <c r="P31" s="387"/>
      <c r="Q31" s="387"/>
      <c r="R31" s="387"/>
      <c r="S31" s="387"/>
      <c r="T31" s="387"/>
      <c r="U31" s="387"/>
      <c r="V31" s="387"/>
      <c r="W31" s="387"/>
      <c r="X31" s="388"/>
      <c r="Y31" s="84">
        <v>1627</v>
      </c>
      <c r="Z31" s="389"/>
      <c r="AA31" s="390"/>
      <c r="AB31" s="390"/>
      <c r="AC31" s="391"/>
      <c r="AD31" s="85" t="s">
        <v>133</v>
      </c>
    </row>
    <row r="32" spans="1:30" s="94" customFormat="1" ht="15" customHeight="1" x14ac:dyDescent="0.25">
      <c r="A32" s="386" t="s">
        <v>150</v>
      </c>
      <c r="B32" s="387"/>
      <c r="C32" s="387"/>
      <c r="D32" s="387"/>
      <c r="E32" s="387"/>
      <c r="F32" s="387"/>
      <c r="G32" s="387"/>
      <c r="H32" s="387"/>
      <c r="I32" s="387"/>
      <c r="J32" s="387"/>
      <c r="K32" s="387"/>
      <c r="L32" s="387"/>
      <c r="M32" s="387"/>
      <c r="N32" s="387"/>
      <c r="O32" s="387"/>
      <c r="P32" s="387"/>
      <c r="Q32" s="387"/>
      <c r="R32" s="387"/>
      <c r="S32" s="387"/>
      <c r="T32" s="387"/>
      <c r="U32" s="387"/>
      <c r="V32" s="387"/>
      <c r="W32" s="387"/>
      <c r="X32" s="388"/>
      <c r="Y32" s="84">
        <v>1628</v>
      </c>
      <c r="Z32" s="389"/>
      <c r="AA32" s="390"/>
      <c r="AB32" s="390"/>
      <c r="AC32" s="391"/>
      <c r="AD32" s="85" t="s">
        <v>133</v>
      </c>
    </row>
    <row r="33" spans="1:30" s="94" customFormat="1" ht="15" customHeight="1" x14ac:dyDescent="0.25">
      <c r="A33" s="392" t="s">
        <v>151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4"/>
      <c r="Y33" s="224">
        <v>1629</v>
      </c>
      <c r="Z33" s="395">
        <f>SUM(Z15:AC32)</f>
        <v>-14185217</v>
      </c>
      <c r="AA33" s="396"/>
      <c r="AB33" s="396"/>
      <c r="AC33" s="397"/>
      <c r="AD33" s="87" t="s">
        <v>131</v>
      </c>
    </row>
    <row r="34" spans="1:30" s="94" customFormat="1" ht="15.75" x14ac:dyDescent="0.25">
      <c r="A34" s="398" t="s">
        <v>152</v>
      </c>
      <c r="B34" s="399"/>
      <c r="C34" s="399"/>
      <c r="D34" s="399"/>
      <c r="E34" s="399"/>
      <c r="F34" s="399"/>
      <c r="G34" s="399"/>
      <c r="H34" s="399"/>
      <c r="I34" s="399"/>
      <c r="J34" s="399"/>
      <c r="K34" s="399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400"/>
      <c r="Y34" s="300">
        <v>1630</v>
      </c>
      <c r="Z34" s="401">
        <f>+Q14+Z33</f>
        <v>25747864.200000003</v>
      </c>
      <c r="AA34" s="402"/>
      <c r="AB34" s="402"/>
      <c r="AC34" s="403"/>
      <c r="AD34" s="87" t="s">
        <v>131</v>
      </c>
    </row>
    <row r="35" spans="1:30" s="94" customFormat="1" ht="15.75" x14ac:dyDescent="0.25">
      <c r="A35" s="383" t="s">
        <v>116</v>
      </c>
      <c r="B35" s="384"/>
      <c r="C35" s="384"/>
      <c r="D35" s="384"/>
      <c r="E35" s="384"/>
      <c r="F35" s="384"/>
      <c r="G35" s="384"/>
      <c r="H35" s="384"/>
      <c r="I35" s="384"/>
      <c r="J35" s="384"/>
      <c r="K35" s="384"/>
      <c r="L35" s="384"/>
      <c r="M35" s="384"/>
      <c r="N35" s="384"/>
      <c r="O35" s="384"/>
      <c r="P35" s="384"/>
      <c r="Q35" s="384"/>
      <c r="R35" s="384"/>
      <c r="S35" s="384"/>
      <c r="T35" s="384"/>
      <c r="U35" s="384"/>
      <c r="V35" s="384"/>
      <c r="W35" s="384"/>
      <c r="X35" s="384"/>
      <c r="Y35" s="384"/>
      <c r="Z35" s="384"/>
      <c r="AA35" s="384"/>
      <c r="AB35" s="384"/>
      <c r="AC35" s="384"/>
      <c r="AD35" s="385"/>
    </row>
    <row r="36" spans="1:30" s="94" customFormat="1" ht="15.75" x14ac:dyDescent="0.25"/>
    <row r="37" spans="1:3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</sheetData>
  <mergeCells count="68">
    <mergeCell ref="A4:O4"/>
    <mergeCell ref="Q4:S4"/>
    <mergeCell ref="A1:T1"/>
    <mergeCell ref="A2:O2"/>
    <mergeCell ref="Q2:S2"/>
    <mergeCell ref="A3:O3"/>
    <mergeCell ref="Q3:S3"/>
    <mergeCell ref="A5:O5"/>
    <mergeCell ref="Q5:S5"/>
    <mergeCell ref="A6:O6"/>
    <mergeCell ref="Q6:S6"/>
    <mergeCell ref="A7:O7"/>
    <mergeCell ref="Q7:S7"/>
    <mergeCell ref="A8:O8"/>
    <mergeCell ref="Q8:S8"/>
    <mergeCell ref="A9:O9"/>
    <mergeCell ref="Q9:S9"/>
    <mergeCell ref="A10:O10"/>
    <mergeCell ref="Q10:S10"/>
    <mergeCell ref="A11:O11"/>
    <mergeCell ref="Q11:S11"/>
    <mergeCell ref="A12:O12"/>
    <mergeCell ref="Q12:S12"/>
    <mergeCell ref="A13:O13"/>
    <mergeCell ref="Q13:S13"/>
    <mergeCell ref="A14:O14"/>
    <mergeCell ref="Q14:S14"/>
    <mergeCell ref="A15:X15"/>
    <mergeCell ref="Z15:AC15"/>
    <mergeCell ref="A16:X16"/>
    <mergeCell ref="Z16:AC16"/>
    <mergeCell ref="A17:X17"/>
    <mergeCell ref="Z17:AC17"/>
    <mergeCell ref="A18:X18"/>
    <mergeCell ref="Z18:AC18"/>
    <mergeCell ref="A19:X19"/>
    <mergeCell ref="Z19:AC19"/>
    <mergeCell ref="A20:X20"/>
    <mergeCell ref="Z20:AC20"/>
    <mergeCell ref="A21:X21"/>
    <mergeCell ref="Z21:AC21"/>
    <mergeCell ref="A22:X22"/>
    <mergeCell ref="Z22:AC22"/>
    <mergeCell ref="A23:X23"/>
    <mergeCell ref="Z23:AC23"/>
    <mergeCell ref="A24:X24"/>
    <mergeCell ref="Z24:AC24"/>
    <mergeCell ref="A25:X25"/>
    <mergeCell ref="Z25:AC25"/>
    <mergeCell ref="A26:X26"/>
    <mergeCell ref="Z26:AC26"/>
    <mergeCell ref="A27:X27"/>
    <mergeCell ref="Z27:AC27"/>
    <mergeCell ref="A28:X28"/>
    <mergeCell ref="Z28:AC28"/>
    <mergeCell ref="A29:X29"/>
    <mergeCell ref="Z29:AC29"/>
    <mergeCell ref="A30:X30"/>
    <mergeCell ref="Z30:AC30"/>
    <mergeCell ref="A31:X31"/>
    <mergeCell ref="Z31:AC31"/>
    <mergeCell ref="A35:AD35"/>
    <mergeCell ref="A32:X32"/>
    <mergeCell ref="Z32:AC32"/>
    <mergeCell ref="A33:X33"/>
    <mergeCell ref="Z33:AC33"/>
    <mergeCell ref="A34:X34"/>
    <mergeCell ref="Z34:AC3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6C0D7-530F-46D1-AFF4-4636F935CA72}">
  <sheetPr>
    <tabColor rgb="FF000099"/>
  </sheetPr>
  <dimension ref="A2:I26"/>
  <sheetViews>
    <sheetView topLeftCell="A7" zoomScale="130" zoomScaleNormal="130" workbookViewId="0">
      <selection activeCell="D23" sqref="A23:D23"/>
    </sheetView>
  </sheetViews>
  <sheetFormatPr baseColWidth="10" defaultColWidth="11.5703125" defaultRowHeight="15.75" x14ac:dyDescent="0.25"/>
  <cols>
    <col min="1" max="1" width="11.5703125" style="92"/>
    <col min="2" max="2" width="52.5703125" style="94" customWidth="1"/>
    <col min="3" max="3" width="38" style="94" customWidth="1"/>
    <col min="4" max="4" width="21" style="40" customWidth="1"/>
    <col min="5" max="5" width="16.85546875" style="94" bestFit="1" customWidth="1"/>
    <col min="6" max="6" width="12.140625" style="94" bestFit="1" customWidth="1"/>
    <col min="7" max="257" width="11.5703125" style="94"/>
    <col min="258" max="258" width="52.5703125" style="94" customWidth="1"/>
    <col min="259" max="259" width="38" style="94" customWidth="1"/>
    <col min="260" max="260" width="21" style="94" customWidth="1"/>
    <col min="261" max="261" width="16.85546875" style="94" bestFit="1" customWidth="1"/>
    <col min="262" max="262" width="12.140625" style="94" bestFit="1" customWidth="1"/>
    <col min="263" max="513" width="11.5703125" style="94"/>
    <col min="514" max="514" width="52.5703125" style="94" customWidth="1"/>
    <col min="515" max="515" width="38" style="94" customWidth="1"/>
    <col min="516" max="516" width="21" style="94" customWidth="1"/>
    <col min="517" max="517" width="16.85546875" style="94" bestFit="1" customWidth="1"/>
    <col min="518" max="518" width="12.140625" style="94" bestFit="1" customWidth="1"/>
    <col min="519" max="769" width="11.5703125" style="94"/>
    <col min="770" max="770" width="52.5703125" style="94" customWidth="1"/>
    <col min="771" max="771" width="38" style="94" customWidth="1"/>
    <col min="772" max="772" width="21" style="94" customWidth="1"/>
    <col min="773" max="773" width="16.85546875" style="94" bestFit="1" customWidth="1"/>
    <col min="774" max="774" width="12.140625" style="94" bestFit="1" customWidth="1"/>
    <col min="775" max="1025" width="11.5703125" style="94"/>
    <col min="1026" max="1026" width="52.5703125" style="94" customWidth="1"/>
    <col min="1027" max="1027" width="38" style="94" customWidth="1"/>
    <col min="1028" max="1028" width="21" style="94" customWidth="1"/>
    <col min="1029" max="1029" width="16.85546875" style="94" bestFit="1" customWidth="1"/>
    <col min="1030" max="1030" width="12.140625" style="94" bestFit="1" customWidth="1"/>
    <col min="1031" max="1281" width="11.5703125" style="94"/>
    <col min="1282" max="1282" width="52.5703125" style="94" customWidth="1"/>
    <col min="1283" max="1283" width="38" style="94" customWidth="1"/>
    <col min="1284" max="1284" width="21" style="94" customWidth="1"/>
    <col min="1285" max="1285" width="16.85546875" style="94" bestFit="1" customWidth="1"/>
    <col min="1286" max="1286" width="12.140625" style="94" bestFit="1" customWidth="1"/>
    <col min="1287" max="1537" width="11.5703125" style="94"/>
    <col min="1538" max="1538" width="52.5703125" style="94" customWidth="1"/>
    <col min="1539" max="1539" width="38" style="94" customWidth="1"/>
    <col min="1540" max="1540" width="21" style="94" customWidth="1"/>
    <col min="1541" max="1541" width="16.85546875" style="94" bestFit="1" customWidth="1"/>
    <col min="1542" max="1542" width="12.140625" style="94" bestFit="1" customWidth="1"/>
    <col min="1543" max="1793" width="11.5703125" style="94"/>
    <col min="1794" max="1794" width="52.5703125" style="94" customWidth="1"/>
    <col min="1795" max="1795" width="38" style="94" customWidth="1"/>
    <col min="1796" max="1796" width="21" style="94" customWidth="1"/>
    <col min="1797" max="1797" width="16.85546875" style="94" bestFit="1" customWidth="1"/>
    <col min="1798" max="1798" width="12.140625" style="94" bestFit="1" customWidth="1"/>
    <col min="1799" max="2049" width="11.5703125" style="94"/>
    <col min="2050" max="2050" width="52.5703125" style="94" customWidth="1"/>
    <col min="2051" max="2051" width="38" style="94" customWidth="1"/>
    <col min="2052" max="2052" width="21" style="94" customWidth="1"/>
    <col min="2053" max="2053" width="16.85546875" style="94" bestFit="1" customWidth="1"/>
    <col min="2054" max="2054" width="12.140625" style="94" bestFit="1" customWidth="1"/>
    <col min="2055" max="2305" width="11.5703125" style="94"/>
    <col min="2306" max="2306" width="52.5703125" style="94" customWidth="1"/>
    <col min="2307" max="2307" width="38" style="94" customWidth="1"/>
    <col min="2308" max="2308" width="21" style="94" customWidth="1"/>
    <col min="2309" max="2309" width="16.85546875" style="94" bestFit="1" customWidth="1"/>
    <col min="2310" max="2310" width="12.140625" style="94" bestFit="1" customWidth="1"/>
    <col min="2311" max="2561" width="11.5703125" style="94"/>
    <col min="2562" max="2562" width="52.5703125" style="94" customWidth="1"/>
    <col min="2563" max="2563" width="38" style="94" customWidth="1"/>
    <col min="2564" max="2564" width="21" style="94" customWidth="1"/>
    <col min="2565" max="2565" width="16.85546875" style="94" bestFit="1" customWidth="1"/>
    <col min="2566" max="2566" width="12.140625" style="94" bestFit="1" customWidth="1"/>
    <col min="2567" max="2817" width="11.5703125" style="94"/>
    <col min="2818" max="2818" width="52.5703125" style="94" customWidth="1"/>
    <col min="2819" max="2819" width="38" style="94" customWidth="1"/>
    <col min="2820" max="2820" width="21" style="94" customWidth="1"/>
    <col min="2821" max="2821" width="16.85546875" style="94" bestFit="1" customWidth="1"/>
    <col min="2822" max="2822" width="12.140625" style="94" bestFit="1" customWidth="1"/>
    <col min="2823" max="3073" width="11.5703125" style="94"/>
    <col min="3074" max="3074" width="52.5703125" style="94" customWidth="1"/>
    <col min="3075" max="3075" width="38" style="94" customWidth="1"/>
    <col min="3076" max="3076" width="21" style="94" customWidth="1"/>
    <col min="3077" max="3077" width="16.85546875" style="94" bestFit="1" customWidth="1"/>
    <col min="3078" max="3078" width="12.140625" style="94" bestFit="1" customWidth="1"/>
    <col min="3079" max="3329" width="11.5703125" style="94"/>
    <col min="3330" max="3330" width="52.5703125" style="94" customWidth="1"/>
    <col min="3331" max="3331" width="38" style="94" customWidth="1"/>
    <col min="3332" max="3332" width="21" style="94" customWidth="1"/>
    <col min="3333" max="3333" width="16.85546875" style="94" bestFit="1" customWidth="1"/>
    <col min="3334" max="3334" width="12.140625" style="94" bestFit="1" customWidth="1"/>
    <col min="3335" max="3585" width="11.5703125" style="94"/>
    <col min="3586" max="3586" width="52.5703125" style="94" customWidth="1"/>
    <col min="3587" max="3587" width="38" style="94" customWidth="1"/>
    <col min="3588" max="3588" width="21" style="94" customWidth="1"/>
    <col min="3589" max="3589" width="16.85546875" style="94" bestFit="1" customWidth="1"/>
    <col min="3590" max="3590" width="12.140625" style="94" bestFit="1" customWidth="1"/>
    <col min="3591" max="3841" width="11.5703125" style="94"/>
    <col min="3842" max="3842" width="52.5703125" style="94" customWidth="1"/>
    <col min="3843" max="3843" width="38" style="94" customWidth="1"/>
    <col min="3844" max="3844" width="21" style="94" customWidth="1"/>
    <col min="3845" max="3845" width="16.85546875" style="94" bestFit="1" customWidth="1"/>
    <col min="3846" max="3846" width="12.140625" style="94" bestFit="1" customWidth="1"/>
    <col min="3847" max="4097" width="11.5703125" style="94"/>
    <col min="4098" max="4098" width="52.5703125" style="94" customWidth="1"/>
    <col min="4099" max="4099" width="38" style="94" customWidth="1"/>
    <col min="4100" max="4100" width="21" style="94" customWidth="1"/>
    <col min="4101" max="4101" width="16.85546875" style="94" bestFit="1" customWidth="1"/>
    <col min="4102" max="4102" width="12.140625" style="94" bestFit="1" customWidth="1"/>
    <col min="4103" max="4353" width="11.5703125" style="94"/>
    <col min="4354" max="4354" width="52.5703125" style="94" customWidth="1"/>
    <col min="4355" max="4355" width="38" style="94" customWidth="1"/>
    <col min="4356" max="4356" width="21" style="94" customWidth="1"/>
    <col min="4357" max="4357" width="16.85546875" style="94" bestFit="1" customWidth="1"/>
    <col min="4358" max="4358" width="12.140625" style="94" bestFit="1" customWidth="1"/>
    <col min="4359" max="4609" width="11.5703125" style="94"/>
    <col min="4610" max="4610" width="52.5703125" style="94" customWidth="1"/>
    <col min="4611" max="4611" width="38" style="94" customWidth="1"/>
    <col min="4612" max="4612" width="21" style="94" customWidth="1"/>
    <col min="4613" max="4613" width="16.85546875" style="94" bestFit="1" customWidth="1"/>
    <col min="4614" max="4614" width="12.140625" style="94" bestFit="1" customWidth="1"/>
    <col min="4615" max="4865" width="11.5703125" style="94"/>
    <col min="4866" max="4866" width="52.5703125" style="94" customWidth="1"/>
    <col min="4867" max="4867" width="38" style="94" customWidth="1"/>
    <col min="4868" max="4868" width="21" style="94" customWidth="1"/>
    <col min="4869" max="4869" width="16.85546875" style="94" bestFit="1" customWidth="1"/>
    <col min="4870" max="4870" width="12.140625" style="94" bestFit="1" customWidth="1"/>
    <col min="4871" max="5121" width="11.5703125" style="94"/>
    <col min="5122" max="5122" width="52.5703125" style="94" customWidth="1"/>
    <col min="5123" max="5123" width="38" style="94" customWidth="1"/>
    <col min="5124" max="5124" width="21" style="94" customWidth="1"/>
    <col min="5125" max="5125" width="16.85546875" style="94" bestFit="1" customWidth="1"/>
    <col min="5126" max="5126" width="12.140625" style="94" bestFit="1" customWidth="1"/>
    <col min="5127" max="5377" width="11.5703125" style="94"/>
    <col min="5378" max="5378" width="52.5703125" style="94" customWidth="1"/>
    <col min="5379" max="5379" width="38" style="94" customWidth="1"/>
    <col min="5380" max="5380" width="21" style="94" customWidth="1"/>
    <col min="5381" max="5381" width="16.85546875" style="94" bestFit="1" customWidth="1"/>
    <col min="5382" max="5382" width="12.140625" style="94" bestFit="1" customWidth="1"/>
    <col min="5383" max="5633" width="11.5703125" style="94"/>
    <col min="5634" max="5634" width="52.5703125" style="94" customWidth="1"/>
    <col min="5635" max="5635" width="38" style="94" customWidth="1"/>
    <col min="5636" max="5636" width="21" style="94" customWidth="1"/>
    <col min="5637" max="5637" width="16.85546875" style="94" bestFit="1" customWidth="1"/>
    <col min="5638" max="5638" width="12.140625" style="94" bestFit="1" customWidth="1"/>
    <col min="5639" max="5889" width="11.5703125" style="94"/>
    <col min="5890" max="5890" width="52.5703125" style="94" customWidth="1"/>
    <col min="5891" max="5891" width="38" style="94" customWidth="1"/>
    <col min="5892" max="5892" width="21" style="94" customWidth="1"/>
    <col min="5893" max="5893" width="16.85546875" style="94" bestFit="1" customWidth="1"/>
    <col min="5894" max="5894" width="12.140625" style="94" bestFit="1" customWidth="1"/>
    <col min="5895" max="6145" width="11.5703125" style="94"/>
    <col min="6146" max="6146" width="52.5703125" style="94" customWidth="1"/>
    <col min="6147" max="6147" width="38" style="94" customWidth="1"/>
    <col min="6148" max="6148" width="21" style="94" customWidth="1"/>
    <col min="6149" max="6149" width="16.85546875" style="94" bestFit="1" customWidth="1"/>
    <col min="6150" max="6150" width="12.140625" style="94" bestFit="1" customWidth="1"/>
    <col min="6151" max="6401" width="11.5703125" style="94"/>
    <col min="6402" max="6402" width="52.5703125" style="94" customWidth="1"/>
    <col min="6403" max="6403" width="38" style="94" customWidth="1"/>
    <col min="6404" max="6404" width="21" style="94" customWidth="1"/>
    <col min="6405" max="6405" width="16.85546875" style="94" bestFit="1" customWidth="1"/>
    <col min="6406" max="6406" width="12.140625" style="94" bestFit="1" customWidth="1"/>
    <col min="6407" max="6657" width="11.5703125" style="94"/>
    <col min="6658" max="6658" width="52.5703125" style="94" customWidth="1"/>
    <col min="6659" max="6659" width="38" style="94" customWidth="1"/>
    <col min="6660" max="6660" width="21" style="94" customWidth="1"/>
    <col min="6661" max="6661" width="16.85546875" style="94" bestFit="1" customWidth="1"/>
    <col min="6662" max="6662" width="12.140625" style="94" bestFit="1" customWidth="1"/>
    <col min="6663" max="6913" width="11.5703125" style="94"/>
    <col min="6914" max="6914" width="52.5703125" style="94" customWidth="1"/>
    <col min="6915" max="6915" width="38" style="94" customWidth="1"/>
    <col min="6916" max="6916" width="21" style="94" customWidth="1"/>
    <col min="6917" max="6917" width="16.85546875" style="94" bestFit="1" customWidth="1"/>
    <col min="6918" max="6918" width="12.140625" style="94" bestFit="1" customWidth="1"/>
    <col min="6919" max="7169" width="11.5703125" style="94"/>
    <col min="7170" max="7170" width="52.5703125" style="94" customWidth="1"/>
    <col min="7171" max="7171" width="38" style="94" customWidth="1"/>
    <col min="7172" max="7172" width="21" style="94" customWidth="1"/>
    <col min="7173" max="7173" width="16.85546875" style="94" bestFit="1" customWidth="1"/>
    <col min="7174" max="7174" width="12.140625" style="94" bestFit="1" customWidth="1"/>
    <col min="7175" max="7425" width="11.5703125" style="94"/>
    <col min="7426" max="7426" width="52.5703125" style="94" customWidth="1"/>
    <col min="7427" max="7427" width="38" style="94" customWidth="1"/>
    <col min="7428" max="7428" width="21" style="94" customWidth="1"/>
    <col min="7429" max="7429" width="16.85546875" style="94" bestFit="1" customWidth="1"/>
    <col min="7430" max="7430" width="12.140625" style="94" bestFit="1" customWidth="1"/>
    <col min="7431" max="7681" width="11.5703125" style="94"/>
    <col min="7682" max="7682" width="52.5703125" style="94" customWidth="1"/>
    <col min="7683" max="7683" width="38" style="94" customWidth="1"/>
    <col min="7684" max="7684" width="21" style="94" customWidth="1"/>
    <col min="7685" max="7685" width="16.85546875" style="94" bestFit="1" customWidth="1"/>
    <col min="7686" max="7686" width="12.140625" style="94" bestFit="1" customWidth="1"/>
    <col min="7687" max="7937" width="11.5703125" style="94"/>
    <col min="7938" max="7938" width="52.5703125" style="94" customWidth="1"/>
    <col min="7939" max="7939" width="38" style="94" customWidth="1"/>
    <col min="7940" max="7940" width="21" style="94" customWidth="1"/>
    <col min="7941" max="7941" width="16.85546875" style="94" bestFit="1" customWidth="1"/>
    <col min="7942" max="7942" width="12.140625" style="94" bestFit="1" customWidth="1"/>
    <col min="7943" max="8193" width="11.5703125" style="94"/>
    <col min="8194" max="8194" width="52.5703125" style="94" customWidth="1"/>
    <col min="8195" max="8195" width="38" style="94" customWidth="1"/>
    <col min="8196" max="8196" width="21" style="94" customWidth="1"/>
    <col min="8197" max="8197" width="16.85546875" style="94" bestFit="1" customWidth="1"/>
    <col min="8198" max="8198" width="12.140625" style="94" bestFit="1" customWidth="1"/>
    <col min="8199" max="8449" width="11.5703125" style="94"/>
    <col min="8450" max="8450" width="52.5703125" style="94" customWidth="1"/>
    <col min="8451" max="8451" width="38" style="94" customWidth="1"/>
    <col min="8452" max="8452" width="21" style="94" customWidth="1"/>
    <col min="8453" max="8453" width="16.85546875" style="94" bestFit="1" customWidth="1"/>
    <col min="8454" max="8454" width="12.140625" style="94" bestFit="1" customWidth="1"/>
    <col min="8455" max="8705" width="11.5703125" style="94"/>
    <col min="8706" max="8706" width="52.5703125" style="94" customWidth="1"/>
    <col min="8707" max="8707" width="38" style="94" customWidth="1"/>
    <col min="8708" max="8708" width="21" style="94" customWidth="1"/>
    <col min="8709" max="8709" width="16.85546875" style="94" bestFit="1" customWidth="1"/>
    <col min="8710" max="8710" width="12.140625" style="94" bestFit="1" customWidth="1"/>
    <col min="8711" max="8961" width="11.5703125" style="94"/>
    <col min="8962" max="8962" width="52.5703125" style="94" customWidth="1"/>
    <col min="8963" max="8963" width="38" style="94" customWidth="1"/>
    <col min="8964" max="8964" width="21" style="94" customWidth="1"/>
    <col min="8965" max="8965" width="16.85546875" style="94" bestFit="1" customWidth="1"/>
    <col min="8966" max="8966" width="12.140625" style="94" bestFit="1" customWidth="1"/>
    <col min="8967" max="9217" width="11.5703125" style="94"/>
    <col min="9218" max="9218" width="52.5703125" style="94" customWidth="1"/>
    <col min="9219" max="9219" width="38" style="94" customWidth="1"/>
    <col min="9220" max="9220" width="21" style="94" customWidth="1"/>
    <col min="9221" max="9221" width="16.85546875" style="94" bestFit="1" customWidth="1"/>
    <col min="9222" max="9222" width="12.140625" style="94" bestFit="1" customWidth="1"/>
    <col min="9223" max="9473" width="11.5703125" style="94"/>
    <col min="9474" max="9474" width="52.5703125" style="94" customWidth="1"/>
    <col min="9475" max="9475" width="38" style="94" customWidth="1"/>
    <col min="9476" max="9476" width="21" style="94" customWidth="1"/>
    <col min="9477" max="9477" width="16.85546875" style="94" bestFit="1" customWidth="1"/>
    <col min="9478" max="9478" width="12.140625" style="94" bestFit="1" customWidth="1"/>
    <col min="9479" max="9729" width="11.5703125" style="94"/>
    <col min="9730" max="9730" width="52.5703125" style="94" customWidth="1"/>
    <col min="9731" max="9731" width="38" style="94" customWidth="1"/>
    <col min="9732" max="9732" width="21" style="94" customWidth="1"/>
    <col min="9733" max="9733" width="16.85546875" style="94" bestFit="1" customWidth="1"/>
    <col min="9734" max="9734" width="12.140625" style="94" bestFit="1" customWidth="1"/>
    <col min="9735" max="9985" width="11.5703125" style="94"/>
    <col min="9986" max="9986" width="52.5703125" style="94" customWidth="1"/>
    <col min="9987" max="9987" width="38" style="94" customWidth="1"/>
    <col min="9988" max="9988" width="21" style="94" customWidth="1"/>
    <col min="9989" max="9989" width="16.85546875" style="94" bestFit="1" customWidth="1"/>
    <col min="9990" max="9990" width="12.140625" style="94" bestFit="1" customWidth="1"/>
    <col min="9991" max="10241" width="11.5703125" style="94"/>
    <col min="10242" max="10242" width="52.5703125" style="94" customWidth="1"/>
    <col min="10243" max="10243" width="38" style="94" customWidth="1"/>
    <col min="10244" max="10244" width="21" style="94" customWidth="1"/>
    <col min="10245" max="10245" width="16.85546875" style="94" bestFit="1" customWidth="1"/>
    <col min="10246" max="10246" width="12.140625" style="94" bestFit="1" customWidth="1"/>
    <col min="10247" max="10497" width="11.5703125" style="94"/>
    <col min="10498" max="10498" width="52.5703125" style="94" customWidth="1"/>
    <col min="10499" max="10499" width="38" style="94" customWidth="1"/>
    <col min="10500" max="10500" width="21" style="94" customWidth="1"/>
    <col min="10501" max="10501" width="16.85546875" style="94" bestFit="1" customWidth="1"/>
    <col min="10502" max="10502" width="12.140625" style="94" bestFit="1" customWidth="1"/>
    <col min="10503" max="10753" width="11.5703125" style="94"/>
    <col min="10754" max="10754" width="52.5703125" style="94" customWidth="1"/>
    <col min="10755" max="10755" width="38" style="94" customWidth="1"/>
    <col min="10756" max="10756" width="21" style="94" customWidth="1"/>
    <col min="10757" max="10757" width="16.85546875" style="94" bestFit="1" customWidth="1"/>
    <col min="10758" max="10758" width="12.140625" style="94" bestFit="1" customWidth="1"/>
    <col min="10759" max="11009" width="11.5703125" style="94"/>
    <col min="11010" max="11010" width="52.5703125" style="94" customWidth="1"/>
    <col min="11011" max="11011" width="38" style="94" customWidth="1"/>
    <col min="11012" max="11012" width="21" style="94" customWidth="1"/>
    <col min="11013" max="11013" width="16.85546875" style="94" bestFit="1" customWidth="1"/>
    <col min="11014" max="11014" width="12.140625" style="94" bestFit="1" customWidth="1"/>
    <col min="11015" max="11265" width="11.5703125" style="94"/>
    <col min="11266" max="11266" width="52.5703125" style="94" customWidth="1"/>
    <col min="11267" max="11267" width="38" style="94" customWidth="1"/>
    <col min="11268" max="11268" width="21" style="94" customWidth="1"/>
    <col min="11269" max="11269" width="16.85546875" style="94" bestFit="1" customWidth="1"/>
    <col min="11270" max="11270" width="12.140625" style="94" bestFit="1" customWidth="1"/>
    <col min="11271" max="11521" width="11.5703125" style="94"/>
    <col min="11522" max="11522" width="52.5703125" style="94" customWidth="1"/>
    <col min="11523" max="11523" width="38" style="94" customWidth="1"/>
    <col min="11524" max="11524" width="21" style="94" customWidth="1"/>
    <col min="11525" max="11525" width="16.85546875" style="94" bestFit="1" customWidth="1"/>
    <col min="11526" max="11526" width="12.140625" style="94" bestFit="1" customWidth="1"/>
    <col min="11527" max="11777" width="11.5703125" style="94"/>
    <col min="11778" max="11778" width="52.5703125" style="94" customWidth="1"/>
    <col min="11779" max="11779" width="38" style="94" customWidth="1"/>
    <col min="11780" max="11780" width="21" style="94" customWidth="1"/>
    <col min="11781" max="11781" width="16.85546875" style="94" bestFit="1" customWidth="1"/>
    <col min="11782" max="11782" width="12.140625" style="94" bestFit="1" customWidth="1"/>
    <col min="11783" max="12033" width="11.5703125" style="94"/>
    <col min="12034" max="12034" width="52.5703125" style="94" customWidth="1"/>
    <col min="12035" max="12035" width="38" style="94" customWidth="1"/>
    <col min="12036" max="12036" width="21" style="94" customWidth="1"/>
    <col min="12037" max="12037" width="16.85546875" style="94" bestFit="1" customWidth="1"/>
    <col min="12038" max="12038" width="12.140625" style="94" bestFit="1" customWidth="1"/>
    <col min="12039" max="12289" width="11.5703125" style="94"/>
    <col min="12290" max="12290" width="52.5703125" style="94" customWidth="1"/>
    <col min="12291" max="12291" width="38" style="94" customWidth="1"/>
    <col min="12292" max="12292" width="21" style="94" customWidth="1"/>
    <col min="12293" max="12293" width="16.85546875" style="94" bestFit="1" customWidth="1"/>
    <col min="12294" max="12294" width="12.140625" style="94" bestFit="1" customWidth="1"/>
    <col min="12295" max="12545" width="11.5703125" style="94"/>
    <col min="12546" max="12546" width="52.5703125" style="94" customWidth="1"/>
    <col min="12547" max="12547" width="38" style="94" customWidth="1"/>
    <col min="12548" max="12548" width="21" style="94" customWidth="1"/>
    <col min="12549" max="12549" width="16.85546875" style="94" bestFit="1" customWidth="1"/>
    <col min="12550" max="12550" width="12.140625" style="94" bestFit="1" customWidth="1"/>
    <col min="12551" max="12801" width="11.5703125" style="94"/>
    <col min="12802" max="12802" width="52.5703125" style="94" customWidth="1"/>
    <col min="12803" max="12803" width="38" style="94" customWidth="1"/>
    <col min="12804" max="12804" width="21" style="94" customWidth="1"/>
    <col min="12805" max="12805" width="16.85546875" style="94" bestFit="1" customWidth="1"/>
    <col min="12806" max="12806" width="12.140625" style="94" bestFit="1" customWidth="1"/>
    <col min="12807" max="13057" width="11.5703125" style="94"/>
    <col min="13058" max="13058" width="52.5703125" style="94" customWidth="1"/>
    <col min="13059" max="13059" width="38" style="94" customWidth="1"/>
    <col min="13060" max="13060" width="21" style="94" customWidth="1"/>
    <col min="13061" max="13061" width="16.85546875" style="94" bestFit="1" customWidth="1"/>
    <col min="13062" max="13062" width="12.140625" style="94" bestFit="1" customWidth="1"/>
    <col min="13063" max="13313" width="11.5703125" style="94"/>
    <col min="13314" max="13314" width="52.5703125" style="94" customWidth="1"/>
    <col min="13315" max="13315" width="38" style="94" customWidth="1"/>
    <col min="13316" max="13316" width="21" style="94" customWidth="1"/>
    <col min="13317" max="13317" width="16.85546875" style="94" bestFit="1" customWidth="1"/>
    <col min="13318" max="13318" width="12.140625" style="94" bestFit="1" customWidth="1"/>
    <col min="13319" max="13569" width="11.5703125" style="94"/>
    <col min="13570" max="13570" width="52.5703125" style="94" customWidth="1"/>
    <col min="13571" max="13571" width="38" style="94" customWidth="1"/>
    <col min="13572" max="13572" width="21" style="94" customWidth="1"/>
    <col min="13573" max="13573" width="16.85546875" style="94" bestFit="1" customWidth="1"/>
    <col min="13574" max="13574" width="12.140625" style="94" bestFit="1" customWidth="1"/>
    <col min="13575" max="13825" width="11.5703125" style="94"/>
    <col min="13826" max="13826" width="52.5703125" style="94" customWidth="1"/>
    <col min="13827" max="13827" width="38" style="94" customWidth="1"/>
    <col min="13828" max="13828" width="21" style="94" customWidth="1"/>
    <col min="13829" max="13829" width="16.85546875" style="94" bestFit="1" customWidth="1"/>
    <col min="13830" max="13830" width="12.140625" style="94" bestFit="1" customWidth="1"/>
    <col min="13831" max="14081" width="11.5703125" style="94"/>
    <col min="14082" max="14082" width="52.5703125" style="94" customWidth="1"/>
    <col min="14083" max="14083" width="38" style="94" customWidth="1"/>
    <col min="14084" max="14084" width="21" style="94" customWidth="1"/>
    <col min="14085" max="14085" width="16.85546875" style="94" bestFit="1" customWidth="1"/>
    <col min="14086" max="14086" width="12.140625" style="94" bestFit="1" customWidth="1"/>
    <col min="14087" max="14337" width="11.5703125" style="94"/>
    <col min="14338" max="14338" width="52.5703125" style="94" customWidth="1"/>
    <col min="14339" max="14339" width="38" style="94" customWidth="1"/>
    <col min="14340" max="14340" width="21" style="94" customWidth="1"/>
    <col min="14341" max="14341" width="16.85546875" style="94" bestFit="1" customWidth="1"/>
    <col min="14342" max="14342" width="12.140625" style="94" bestFit="1" customWidth="1"/>
    <col min="14343" max="14593" width="11.5703125" style="94"/>
    <col min="14594" max="14594" width="52.5703125" style="94" customWidth="1"/>
    <col min="14595" max="14595" width="38" style="94" customWidth="1"/>
    <col min="14596" max="14596" width="21" style="94" customWidth="1"/>
    <col min="14597" max="14597" width="16.85546875" style="94" bestFit="1" customWidth="1"/>
    <col min="14598" max="14598" width="12.140625" style="94" bestFit="1" customWidth="1"/>
    <col min="14599" max="14849" width="11.5703125" style="94"/>
    <col min="14850" max="14850" width="52.5703125" style="94" customWidth="1"/>
    <col min="14851" max="14851" width="38" style="94" customWidth="1"/>
    <col min="14852" max="14852" width="21" style="94" customWidth="1"/>
    <col min="14853" max="14853" width="16.85546875" style="94" bestFit="1" customWidth="1"/>
    <col min="14854" max="14854" width="12.140625" style="94" bestFit="1" customWidth="1"/>
    <col min="14855" max="15105" width="11.5703125" style="94"/>
    <col min="15106" max="15106" width="52.5703125" style="94" customWidth="1"/>
    <col min="15107" max="15107" width="38" style="94" customWidth="1"/>
    <col min="15108" max="15108" width="21" style="94" customWidth="1"/>
    <col min="15109" max="15109" width="16.85546875" style="94" bestFit="1" customWidth="1"/>
    <col min="15110" max="15110" width="12.140625" style="94" bestFit="1" customWidth="1"/>
    <col min="15111" max="15361" width="11.5703125" style="94"/>
    <col min="15362" max="15362" width="52.5703125" style="94" customWidth="1"/>
    <col min="15363" max="15363" width="38" style="94" customWidth="1"/>
    <col min="15364" max="15364" width="21" style="94" customWidth="1"/>
    <col min="15365" max="15365" width="16.85546875" style="94" bestFit="1" customWidth="1"/>
    <col min="15366" max="15366" width="12.140625" style="94" bestFit="1" customWidth="1"/>
    <col min="15367" max="15617" width="11.5703125" style="94"/>
    <col min="15618" max="15618" width="52.5703125" style="94" customWidth="1"/>
    <col min="15619" max="15619" width="38" style="94" customWidth="1"/>
    <col min="15620" max="15620" width="21" style="94" customWidth="1"/>
    <col min="15621" max="15621" width="16.85546875" style="94" bestFit="1" customWidth="1"/>
    <col min="15622" max="15622" width="12.140625" style="94" bestFit="1" customWidth="1"/>
    <col min="15623" max="15873" width="11.5703125" style="94"/>
    <col min="15874" max="15874" width="52.5703125" style="94" customWidth="1"/>
    <col min="15875" max="15875" width="38" style="94" customWidth="1"/>
    <col min="15876" max="15876" width="21" style="94" customWidth="1"/>
    <col min="15877" max="15877" width="16.85546875" style="94" bestFit="1" customWidth="1"/>
    <col min="15878" max="15878" width="12.140625" style="94" bestFit="1" customWidth="1"/>
    <col min="15879" max="16129" width="11.5703125" style="94"/>
    <col min="16130" max="16130" width="52.5703125" style="94" customWidth="1"/>
    <col min="16131" max="16131" width="38" style="94" customWidth="1"/>
    <col min="16132" max="16132" width="21" style="94" customWidth="1"/>
    <col min="16133" max="16133" width="16.85546875" style="94" bestFit="1" customWidth="1"/>
    <col min="16134" max="16134" width="12.140625" style="94" bestFit="1" customWidth="1"/>
    <col min="16135" max="16384" width="11.5703125" style="94"/>
  </cols>
  <sheetData>
    <row r="2" spans="1:9" s="38" customFormat="1" ht="16.5" thickBot="1" x14ac:dyDescent="0.3">
      <c r="A2" s="422" t="s">
        <v>153</v>
      </c>
      <c r="B2" s="423"/>
      <c r="C2" s="423"/>
      <c r="D2" s="423"/>
      <c r="E2" s="64"/>
    </row>
    <row r="3" spans="1:9" s="38" customFormat="1" ht="16.5" thickTop="1" x14ac:dyDescent="0.25">
      <c r="A3" s="90" t="s">
        <v>80</v>
      </c>
      <c r="B3" s="424">
        <v>45657</v>
      </c>
      <c r="C3" s="425"/>
      <c r="D3" s="91"/>
      <c r="E3" s="40"/>
    </row>
    <row r="4" spans="1:9" x14ac:dyDescent="0.25">
      <c r="B4" s="93"/>
      <c r="C4" s="93"/>
    </row>
    <row r="6" spans="1:9" x14ac:dyDescent="0.25">
      <c r="A6" s="92" t="s">
        <v>104</v>
      </c>
      <c r="B6" s="42" t="s">
        <v>154</v>
      </c>
      <c r="C6" s="95" t="s">
        <v>399</v>
      </c>
      <c r="D6" s="43"/>
      <c r="E6" s="95"/>
      <c r="F6" s="38"/>
      <c r="G6" s="38"/>
    </row>
    <row r="7" spans="1:9" x14ac:dyDescent="0.25">
      <c r="A7" s="92" t="s">
        <v>155</v>
      </c>
      <c r="B7" s="42" t="s">
        <v>156</v>
      </c>
      <c r="C7" s="95"/>
      <c r="D7" s="43"/>
      <c r="E7" s="95"/>
      <c r="F7" s="38"/>
      <c r="G7" s="38"/>
    </row>
    <row r="8" spans="1:9" x14ac:dyDescent="0.25">
      <c r="A8" s="820" t="s">
        <v>104</v>
      </c>
      <c r="B8" s="821" t="s">
        <v>157</v>
      </c>
      <c r="C8" s="821"/>
      <c r="D8" s="822">
        <f>+'LIBRO CAJA'!L15</f>
        <v>12500000</v>
      </c>
    </row>
    <row r="9" spans="1:9" x14ac:dyDescent="0.25">
      <c r="A9" s="92" t="s">
        <v>104</v>
      </c>
      <c r="B9" s="94" t="s">
        <v>158</v>
      </c>
      <c r="D9" s="47"/>
    </row>
    <row r="10" spans="1:9" x14ac:dyDescent="0.25">
      <c r="A10" s="92" t="s">
        <v>155</v>
      </c>
      <c r="B10" s="94" t="s">
        <v>159</v>
      </c>
      <c r="D10" s="47"/>
    </row>
    <row r="11" spans="1:9" x14ac:dyDescent="0.25">
      <c r="D11" s="47"/>
    </row>
    <row r="12" spans="1:9" x14ac:dyDescent="0.25">
      <c r="B12" s="39" t="s">
        <v>160</v>
      </c>
      <c r="D12" s="47"/>
    </row>
    <row r="13" spans="1:9" x14ac:dyDescent="0.25">
      <c r="A13" s="820" t="s">
        <v>104</v>
      </c>
      <c r="B13" s="821" t="s">
        <v>161</v>
      </c>
      <c r="C13" s="821"/>
      <c r="D13" s="822">
        <f>+'BI SIMPLIFICADA'!E47</f>
        <v>25747864.200000003</v>
      </c>
      <c r="E13" s="95"/>
      <c r="F13" s="38"/>
      <c r="G13" s="38"/>
      <c r="H13" s="38"/>
      <c r="I13" s="38"/>
    </row>
    <row r="14" spans="1:9" x14ac:dyDescent="0.25">
      <c r="D14" s="47"/>
      <c r="E14" s="96"/>
    </row>
    <row r="15" spans="1:9" x14ac:dyDescent="0.25">
      <c r="A15" s="92" t="s">
        <v>104</v>
      </c>
      <c r="B15" s="94" t="s">
        <v>162</v>
      </c>
      <c r="D15" s="47"/>
      <c r="E15" s="95"/>
      <c r="F15" s="38"/>
      <c r="G15" s="38"/>
      <c r="H15" s="38"/>
      <c r="I15" s="38"/>
    </row>
    <row r="16" spans="1:9" x14ac:dyDescent="0.25">
      <c r="A16" s="92" t="s">
        <v>104</v>
      </c>
      <c r="B16" s="94" t="s">
        <v>387</v>
      </c>
      <c r="D16" s="47"/>
    </row>
    <row r="17" spans="1:9" x14ac:dyDescent="0.25">
      <c r="D17" s="47"/>
    </row>
    <row r="18" spans="1:9" x14ac:dyDescent="0.25">
      <c r="B18" s="39" t="s">
        <v>163</v>
      </c>
      <c r="D18" s="47"/>
    </row>
    <row r="19" spans="1:9" x14ac:dyDescent="0.25">
      <c r="A19" s="92" t="s">
        <v>155</v>
      </c>
      <c r="B19" s="94" t="s">
        <v>164</v>
      </c>
      <c r="C19" s="97"/>
      <c r="D19" s="47"/>
    </row>
    <row r="20" spans="1:9" x14ac:dyDescent="0.25">
      <c r="A20" s="92" t="s">
        <v>155</v>
      </c>
      <c r="B20" s="94" t="s">
        <v>164</v>
      </c>
      <c r="C20" s="97"/>
      <c r="D20" s="47"/>
    </row>
    <row r="21" spans="1:9" x14ac:dyDescent="0.25">
      <c r="A21" s="92" t="s">
        <v>155</v>
      </c>
      <c r="B21" s="94" t="s">
        <v>164</v>
      </c>
      <c r="C21" s="97"/>
      <c r="D21" s="47"/>
      <c r="E21" s="94" t="s">
        <v>406</v>
      </c>
      <c r="F21" s="299">
        <f>+'1947 RETIROS'!S13</f>
        <v>441981.2</v>
      </c>
    </row>
    <row r="22" spans="1:9" x14ac:dyDescent="0.25">
      <c r="A22" s="820" t="s">
        <v>155</v>
      </c>
      <c r="B22" s="821" t="s">
        <v>165</v>
      </c>
      <c r="C22" s="821"/>
      <c r="D22" s="822" cm="1">
        <f t="array" ref="D22:E22">-'1947 RETIROS'!I13:J13</f>
        <v>-12000000</v>
      </c>
      <c r="E22" s="94">
        <v>0</v>
      </c>
    </row>
    <row r="23" spans="1:9" x14ac:dyDescent="0.25">
      <c r="A23" s="310" t="s">
        <v>155</v>
      </c>
      <c r="B23" s="311" t="s">
        <v>166</v>
      </c>
      <c r="C23" s="311"/>
      <c r="D23" s="297"/>
      <c r="E23" s="95"/>
      <c r="F23" s="38"/>
      <c r="G23" s="38"/>
      <c r="H23" s="38"/>
      <c r="I23" s="38"/>
    </row>
    <row r="24" spans="1:9" x14ac:dyDescent="0.25">
      <c r="D24" s="43"/>
    </row>
    <row r="25" spans="1:9" ht="16.5" thickBot="1" x14ac:dyDescent="0.3">
      <c r="A25" s="823"/>
      <c r="B25" s="824" t="s">
        <v>167</v>
      </c>
      <c r="C25" s="824"/>
      <c r="D25" s="825">
        <f>SUM(D6:D24)</f>
        <v>26247864.200000003</v>
      </c>
    </row>
    <row r="26" spans="1:9" ht="16.5" thickTop="1" x14ac:dyDescent="0.25"/>
  </sheetData>
  <mergeCells count="2">
    <mergeCell ref="A2:D2"/>
    <mergeCell ref="B3:C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D5DD1-601A-4ED4-B6CC-1EA0431AEA07}">
  <sheetPr>
    <tabColor rgb="FF000099"/>
  </sheetPr>
  <dimension ref="A1:AE21"/>
  <sheetViews>
    <sheetView zoomScale="140" zoomScaleNormal="140" workbookViewId="0">
      <selection activeCell="A16" sqref="A16:AC17"/>
    </sheetView>
  </sheetViews>
  <sheetFormatPr baseColWidth="10" defaultRowHeight="15" x14ac:dyDescent="0.25"/>
  <cols>
    <col min="7" max="7" width="5.7109375" customWidth="1"/>
    <col min="8" max="8" width="1.140625" customWidth="1"/>
    <col min="9" max="10" width="11.42578125" hidden="1" customWidth="1"/>
    <col min="11" max="11" width="7.5703125" hidden="1" customWidth="1"/>
    <col min="12" max="24" width="11.42578125" hidden="1" customWidth="1"/>
    <col min="27" max="27" width="8.7109375" customWidth="1"/>
    <col min="28" max="29" width="11.42578125" hidden="1" customWidth="1"/>
    <col min="31" max="31" width="12.7109375" bestFit="1" customWidth="1"/>
    <col min="263" max="263" width="5.7109375" customWidth="1"/>
    <col min="264" max="264" width="1.140625" customWidth="1"/>
    <col min="265" max="280" width="0" hidden="1" customWidth="1"/>
    <col min="283" max="283" width="8.7109375" customWidth="1"/>
    <col min="284" max="285" width="0" hidden="1" customWidth="1"/>
    <col min="519" max="519" width="5.7109375" customWidth="1"/>
    <col min="520" max="520" width="1.140625" customWidth="1"/>
    <col min="521" max="536" width="0" hidden="1" customWidth="1"/>
    <col min="539" max="539" width="8.7109375" customWidth="1"/>
    <col min="540" max="541" width="0" hidden="1" customWidth="1"/>
    <col min="775" max="775" width="5.7109375" customWidth="1"/>
    <col min="776" max="776" width="1.140625" customWidth="1"/>
    <col min="777" max="792" width="0" hidden="1" customWidth="1"/>
    <col min="795" max="795" width="8.7109375" customWidth="1"/>
    <col min="796" max="797" width="0" hidden="1" customWidth="1"/>
    <col min="1031" max="1031" width="5.7109375" customWidth="1"/>
    <col min="1032" max="1032" width="1.140625" customWidth="1"/>
    <col min="1033" max="1048" width="0" hidden="1" customWidth="1"/>
    <col min="1051" max="1051" width="8.7109375" customWidth="1"/>
    <col min="1052" max="1053" width="0" hidden="1" customWidth="1"/>
    <col min="1287" max="1287" width="5.7109375" customWidth="1"/>
    <col min="1288" max="1288" width="1.140625" customWidth="1"/>
    <col min="1289" max="1304" width="0" hidden="1" customWidth="1"/>
    <col min="1307" max="1307" width="8.7109375" customWidth="1"/>
    <col min="1308" max="1309" width="0" hidden="1" customWidth="1"/>
    <col min="1543" max="1543" width="5.7109375" customWidth="1"/>
    <col min="1544" max="1544" width="1.140625" customWidth="1"/>
    <col min="1545" max="1560" width="0" hidden="1" customWidth="1"/>
    <col min="1563" max="1563" width="8.7109375" customWidth="1"/>
    <col min="1564" max="1565" width="0" hidden="1" customWidth="1"/>
    <col min="1799" max="1799" width="5.7109375" customWidth="1"/>
    <col min="1800" max="1800" width="1.140625" customWidth="1"/>
    <col min="1801" max="1816" width="0" hidden="1" customWidth="1"/>
    <col min="1819" max="1819" width="8.7109375" customWidth="1"/>
    <col min="1820" max="1821" width="0" hidden="1" customWidth="1"/>
    <col min="2055" max="2055" width="5.7109375" customWidth="1"/>
    <col min="2056" max="2056" width="1.140625" customWidth="1"/>
    <col min="2057" max="2072" width="0" hidden="1" customWidth="1"/>
    <col min="2075" max="2075" width="8.7109375" customWidth="1"/>
    <col min="2076" max="2077" width="0" hidden="1" customWidth="1"/>
    <col min="2311" max="2311" width="5.7109375" customWidth="1"/>
    <col min="2312" max="2312" width="1.140625" customWidth="1"/>
    <col min="2313" max="2328" width="0" hidden="1" customWidth="1"/>
    <col min="2331" max="2331" width="8.7109375" customWidth="1"/>
    <col min="2332" max="2333" width="0" hidden="1" customWidth="1"/>
    <col min="2567" max="2567" width="5.7109375" customWidth="1"/>
    <col min="2568" max="2568" width="1.140625" customWidth="1"/>
    <col min="2569" max="2584" width="0" hidden="1" customWidth="1"/>
    <col min="2587" max="2587" width="8.7109375" customWidth="1"/>
    <col min="2588" max="2589" width="0" hidden="1" customWidth="1"/>
    <col min="2823" max="2823" width="5.7109375" customWidth="1"/>
    <col min="2824" max="2824" width="1.140625" customWidth="1"/>
    <col min="2825" max="2840" width="0" hidden="1" customWidth="1"/>
    <col min="2843" max="2843" width="8.7109375" customWidth="1"/>
    <col min="2844" max="2845" width="0" hidden="1" customWidth="1"/>
    <col min="3079" max="3079" width="5.7109375" customWidth="1"/>
    <col min="3080" max="3080" width="1.140625" customWidth="1"/>
    <col min="3081" max="3096" width="0" hidden="1" customWidth="1"/>
    <col min="3099" max="3099" width="8.7109375" customWidth="1"/>
    <col min="3100" max="3101" width="0" hidden="1" customWidth="1"/>
    <col min="3335" max="3335" width="5.7109375" customWidth="1"/>
    <col min="3336" max="3336" width="1.140625" customWidth="1"/>
    <col min="3337" max="3352" width="0" hidden="1" customWidth="1"/>
    <col min="3355" max="3355" width="8.7109375" customWidth="1"/>
    <col min="3356" max="3357" width="0" hidden="1" customWidth="1"/>
    <col min="3591" max="3591" width="5.7109375" customWidth="1"/>
    <col min="3592" max="3592" width="1.140625" customWidth="1"/>
    <col min="3593" max="3608" width="0" hidden="1" customWidth="1"/>
    <col min="3611" max="3611" width="8.7109375" customWidth="1"/>
    <col min="3612" max="3613" width="0" hidden="1" customWidth="1"/>
    <col min="3847" max="3847" width="5.7109375" customWidth="1"/>
    <col min="3848" max="3848" width="1.140625" customWidth="1"/>
    <col min="3849" max="3864" width="0" hidden="1" customWidth="1"/>
    <col min="3867" max="3867" width="8.7109375" customWidth="1"/>
    <col min="3868" max="3869" width="0" hidden="1" customWidth="1"/>
    <col min="4103" max="4103" width="5.7109375" customWidth="1"/>
    <col min="4104" max="4104" width="1.140625" customWidth="1"/>
    <col min="4105" max="4120" width="0" hidden="1" customWidth="1"/>
    <col min="4123" max="4123" width="8.7109375" customWidth="1"/>
    <col min="4124" max="4125" width="0" hidden="1" customWidth="1"/>
    <col min="4359" max="4359" width="5.7109375" customWidth="1"/>
    <col min="4360" max="4360" width="1.140625" customWidth="1"/>
    <col min="4361" max="4376" width="0" hidden="1" customWidth="1"/>
    <col min="4379" max="4379" width="8.7109375" customWidth="1"/>
    <col min="4380" max="4381" width="0" hidden="1" customWidth="1"/>
    <col min="4615" max="4615" width="5.7109375" customWidth="1"/>
    <col min="4616" max="4616" width="1.140625" customWidth="1"/>
    <col min="4617" max="4632" width="0" hidden="1" customWidth="1"/>
    <col min="4635" max="4635" width="8.7109375" customWidth="1"/>
    <col min="4636" max="4637" width="0" hidden="1" customWidth="1"/>
    <col min="4871" max="4871" width="5.7109375" customWidth="1"/>
    <col min="4872" max="4872" width="1.140625" customWidth="1"/>
    <col min="4873" max="4888" width="0" hidden="1" customWidth="1"/>
    <col min="4891" max="4891" width="8.7109375" customWidth="1"/>
    <col min="4892" max="4893" width="0" hidden="1" customWidth="1"/>
    <col min="5127" max="5127" width="5.7109375" customWidth="1"/>
    <col min="5128" max="5128" width="1.140625" customWidth="1"/>
    <col min="5129" max="5144" width="0" hidden="1" customWidth="1"/>
    <col min="5147" max="5147" width="8.7109375" customWidth="1"/>
    <col min="5148" max="5149" width="0" hidden="1" customWidth="1"/>
    <col min="5383" max="5383" width="5.7109375" customWidth="1"/>
    <col min="5384" max="5384" width="1.140625" customWidth="1"/>
    <col min="5385" max="5400" width="0" hidden="1" customWidth="1"/>
    <col min="5403" max="5403" width="8.7109375" customWidth="1"/>
    <col min="5404" max="5405" width="0" hidden="1" customWidth="1"/>
    <col min="5639" max="5639" width="5.7109375" customWidth="1"/>
    <col min="5640" max="5640" width="1.140625" customWidth="1"/>
    <col min="5641" max="5656" width="0" hidden="1" customWidth="1"/>
    <col min="5659" max="5659" width="8.7109375" customWidth="1"/>
    <col min="5660" max="5661" width="0" hidden="1" customWidth="1"/>
    <col min="5895" max="5895" width="5.7109375" customWidth="1"/>
    <col min="5896" max="5896" width="1.140625" customWidth="1"/>
    <col min="5897" max="5912" width="0" hidden="1" customWidth="1"/>
    <col min="5915" max="5915" width="8.7109375" customWidth="1"/>
    <col min="5916" max="5917" width="0" hidden="1" customWidth="1"/>
    <col min="6151" max="6151" width="5.7109375" customWidth="1"/>
    <col min="6152" max="6152" width="1.140625" customWidth="1"/>
    <col min="6153" max="6168" width="0" hidden="1" customWidth="1"/>
    <col min="6171" max="6171" width="8.7109375" customWidth="1"/>
    <col min="6172" max="6173" width="0" hidden="1" customWidth="1"/>
    <col min="6407" max="6407" width="5.7109375" customWidth="1"/>
    <col min="6408" max="6408" width="1.140625" customWidth="1"/>
    <col min="6409" max="6424" width="0" hidden="1" customWidth="1"/>
    <col min="6427" max="6427" width="8.7109375" customWidth="1"/>
    <col min="6428" max="6429" width="0" hidden="1" customWidth="1"/>
    <col min="6663" max="6663" width="5.7109375" customWidth="1"/>
    <col min="6664" max="6664" width="1.140625" customWidth="1"/>
    <col min="6665" max="6680" width="0" hidden="1" customWidth="1"/>
    <col min="6683" max="6683" width="8.7109375" customWidth="1"/>
    <col min="6684" max="6685" width="0" hidden="1" customWidth="1"/>
    <col min="6919" max="6919" width="5.7109375" customWidth="1"/>
    <col min="6920" max="6920" width="1.140625" customWidth="1"/>
    <col min="6921" max="6936" width="0" hidden="1" customWidth="1"/>
    <col min="6939" max="6939" width="8.7109375" customWidth="1"/>
    <col min="6940" max="6941" width="0" hidden="1" customWidth="1"/>
    <col min="7175" max="7175" width="5.7109375" customWidth="1"/>
    <col min="7176" max="7176" width="1.140625" customWidth="1"/>
    <col min="7177" max="7192" width="0" hidden="1" customWidth="1"/>
    <col min="7195" max="7195" width="8.7109375" customWidth="1"/>
    <col min="7196" max="7197" width="0" hidden="1" customWidth="1"/>
    <col min="7431" max="7431" width="5.7109375" customWidth="1"/>
    <col min="7432" max="7432" width="1.140625" customWidth="1"/>
    <col min="7433" max="7448" width="0" hidden="1" customWidth="1"/>
    <col min="7451" max="7451" width="8.7109375" customWidth="1"/>
    <col min="7452" max="7453" width="0" hidden="1" customWidth="1"/>
    <col min="7687" max="7687" width="5.7109375" customWidth="1"/>
    <col min="7688" max="7688" width="1.140625" customWidth="1"/>
    <col min="7689" max="7704" width="0" hidden="1" customWidth="1"/>
    <col min="7707" max="7707" width="8.7109375" customWidth="1"/>
    <col min="7708" max="7709" width="0" hidden="1" customWidth="1"/>
    <col min="7943" max="7943" width="5.7109375" customWidth="1"/>
    <col min="7944" max="7944" width="1.140625" customWidth="1"/>
    <col min="7945" max="7960" width="0" hidden="1" customWidth="1"/>
    <col min="7963" max="7963" width="8.7109375" customWidth="1"/>
    <col min="7964" max="7965" width="0" hidden="1" customWidth="1"/>
    <col min="8199" max="8199" width="5.7109375" customWidth="1"/>
    <col min="8200" max="8200" width="1.140625" customWidth="1"/>
    <col min="8201" max="8216" width="0" hidden="1" customWidth="1"/>
    <col min="8219" max="8219" width="8.7109375" customWidth="1"/>
    <col min="8220" max="8221" width="0" hidden="1" customWidth="1"/>
    <col min="8455" max="8455" width="5.7109375" customWidth="1"/>
    <col min="8456" max="8456" width="1.140625" customWidth="1"/>
    <col min="8457" max="8472" width="0" hidden="1" customWidth="1"/>
    <col min="8475" max="8475" width="8.7109375" customWidth="1"/>
    <col min="8476" max="8477" width="0" hidden="1" customWidth="1"/>
    <col min="8711" max="8711" width="5.7109375" customWidth="1"/>
    <col min="8712" max="8712" width="1.140625" customWidth="1"/>
    <col min="8713" max="8728" width="0" hidden="1" customWidth="1"/>
    <col min="8731" max="8731" width="8.7109375" customWidth="1"/>
    <col min="8732" max="8733" width="0" hidden="1" customWidth="1"/>
    <col min="8967" max="8967" width="5.7109375" customWidth="1"/>
    <col min="8968" max="8968" width="1.140625" customWidth="1"/>
    <col min="8969" max="8984" width="0" hidden="1" customWidth="1"/>
    <col min="8987" max="8987" width="8.7109375" customWidth="1"/>
    <col min="8988" max="8989" width="0" hidden="1" customWidth="1"/>
    <col min="9223" max="9223" width="5.7109375" customWidth="1"/>
    <col min="9224" max="9224" width="1.140625" customWidth="1"/>
    <col min="9225" max="9240" width="0" hidden="1" customWidth="1"/>
    <col min="9243" max="9243" width="8.7109375" customWidth="1"/>
    <col min="9244" max="9245" width="0" hidden="1" customWidth="1"/>
    <col min="9479" max="9479" width="5.7109375" customWidth="1"/>
    <col min="9480" max="9480" width="1.140625" customWidth="1"/>
    <col min="9481" max="9496" width="0" hidden="1" customWidth="1"/>
    <col min="9499" max="9499" width="8.7109375" customWidth="1"/>
    <col min="9500" max="9501" width="0" hidden="1" customWidth="1"/>
    <col min="9735" max="9735" width="5.7109375" customWidth="1"/>
    <col min="9736" max="9736" width="1.140625" customWidth="1"/>
    <col min="9737" max="9752" width="0" hidden="1" customWidth="1"/>
    <col min="9755" max="9755" width="8.7109375" customWidth="1"/>
    <col min="9756" max="9757" width="0" hidden="1" customWidth="1"/>
    <col min="9991" max="9991" width="5.7109375" customWidth="1"/>
    <col min="9992" max="9992" width="1.140625" customWidth="1"/>
    <col min="9993" max="10008" width="0" hidden="1" customWidth="1"/>
    <col min="10011" max="10011" width="8.7109375" customWidth="1"/>
    <col min="10012" max="10013" width="0" hidden="1" customWidth="1"/>
    <col min="10247" max="10247" width="5.7109375" customWidth="1"/>
    <col min="10248" max="10248" width="1.140625" customWidth="1"/>
    <col min="10249" max="10264" width="0" hidden="1" customWidth="1"/>
    <col min="10267" max="10267" width="8.7109375" customWidth="1"/>
    <col min="10268" max="10269" width="0" hidden="1" customWidth="1"/>
    <col min="10503" max="10503" width="5.7109375" customWidth="1"/>
    <col min="10504" max="10504" width="1.140625" customWidth="1"/>
    <col min="10505" max="10520" width="0" hidden="1" customWidth="1"/>
    <col min="10523" max="10523" width="8.7109375" customWidth="1"/>
    <col min="10524" max="10525" width="0" hidden="1" customWidth="1"/>
    <col min="10759" max="10759" width="5.7109375" customWidth="1"/>
    <col min="10760" max="10760" width="1.140625" customWidth="1"/>
    <col min="10761" max="10776" width="0" hidden="1" customWidth="1"/>
    <col min="10779" max="10779" width="8.7109375" customWidth="1"/>
    <col min="10780" max="10781" width="0" hidden="1" customWidth="1"/>
    <col min="11015" max="11015" width="5.7109375" customWidth="1"/>
    <col min="11016" max="11016" width="1.140625" customWidth="1"/>
    <col min="11017" max="11032" width="0" hidden="1" customWidth="1"/>
    <col min="11035" max="11035" width="8.7109375" customWidth="1"/>
    <col min="11036" max="11037" width="0" hidden="1" customWidth="1"/>
    <col min="11271" max="11271" width="5.7109375" customWidth="1"/>
    <col min="11272" max="11272" width="1.140625" customWidth="1"/>
    <col min="11273" max="11288" width="0" hidden="1" customWidth="1"/>
    <col min="11291" max="11291" width="8.7109375" customWidth="1"/>
    <col min="11292" max="11293" width="0" hidden="1" customWidth="1"/>
    <col min="11527" max="11527" width="5.7109375" customWidth="1"/>
    <col min="11528" max="11528" width="1.140625" customWidth="1"/>
    <col min="11529" max="11544" width="0" hidden="1" customWidth="1"/>
    <col min="11547" max="11547" width="8.7109375" customWidth="1"/>
    <col min="11548" max="11549" width="0" hidden="1" customWidth="1"/>
    <col min="11783" max="11783" width="5.7109375" customWidth="1"/>
    <col min="11784" max="11784" width="1.140625" customWidth="1"/>
    <col min="11785" max="11800" width="0" hidden="1" customWidth="1"/>
    <col min="11803" max="11803" width="8.7109375" customWidth="1"/>
    <col min="11804" max="11805" width="0" hidden="1" customWidth="1"/>
    <col min="12039" max="12039" width="5.7109375" customWidth="1"/>
    <col min="12040" max="12040" width="1.140625" customWidth="1"/>
    <col min="12041" max="12056" width="0" hidden="1" customWidth="1"/>
    <col min="12059" max="12059" width="8.7109375" customWidth="1"/>
    <col min="12060" max="12061" width="0" hidden="1" customWidth="1"/>
    <col min="12295" max="12295" width="5.7109375" customWidth="1"/>
    <col min="12296" max="12296" width="1.140625" customWidth="1"/>
    <col min="12297" max="12312" width="0" hidden="1" customWidth="1"/>
    <col min="12315" max="12315" width="8.7109375" customWidth="1"/>
    <col min="12316" max="12317" width="0" hidden="1" customWidth="1"/>
    <col min="12551" max="12551" width="5.7109375" customWidth="1"/>
    <col min="12552" max="12552" width="1.140625" customWidth="1"/>
    <col min="12553" max="12568" width="0" hidden="1" customWidth="1"/>
    <col min="12571" max="12571" width="8.7109375" customWidth="1"/>
    <col min="12572" max="12573" width="0" hidden="1" customWidth="1"/>
    <col min="12807" max="12807" width="5.7109375" customWidth="1"/>
    <col min="12808" max="12808" width="1.140625" customWidth="1"/>
    <col min="12809" max="12824" width="0" hidden="1" customWidth="1"/>
    <col min="12827" max="12827" width="8.7109375" customWidth="1"/>
    <col min="12828" max="12829" width="0" hidden="1" customWidth="1"/>
    <col min="13063" max="13063" width="5.7109375" customWidth="1"/>
    <col min="13064" max="13064" width="1.140625" customWidth="1"/>
    <col min="13065" max="13080" width="0" hidden="1" customWidth="1"/>
    <col min="13083" max="13083" width="8.7109375" customWidth="1"/>
    <col min="13084" max="13085" width="0" hidden="1" customWidth="1"/>
    <col min="13319" max="13319" width="5.7109375" customWidth="1"/>
    <col min="13320" max="13320" width="1.140625" customWidth="1"/>
    <col min="13321" max="13336" width="0" hidden="1" customWidth="1"/>
    <col min="13339" max="13339" width="8.7109375" customWidth="1"/>
    <col min="13340" max="13341" width="0" hidden="1" customWidth="1"/>
    <col min="13575" max="13575" width="5.7109375" customWidth="1"/>
    <col min="13576" max="13576" width="1.140625" customWidth="1"/>
    <col min="13577" max="13592" width="0" hidden="1" customWidth="1"/>
    <col min="13595" max="13595" width="8.7109375" customWidth="1"/>
    <col min="13596" max="13597" width="0" hidden="1" customWidth="1"/>
    <col min="13831" max="13831" width="5.7109375" customWidth="1"/>
    <col min="13832" max="13832" width="1.140625" customWidth="1"/>
    <col min="13833" max="13848" width="0" hidden="1" customWidth="1"/>
    <col min="13851" max="13851" width="8.7109375" customWidth="1"/>
    <col min="13852" max="13853" width="0" hidden="1" customWidth="1"/>
    <col min="14087" max="14087" width="5.7109375" customWidth="1"/>
    <col min="14088" max="14088" width="1.140625" customWidth="1"/>
    <col min="14089" max="14104" width="0" hidden="1" customWidth="1"/>
    <col min="14107" max="14107" width="8.7109375" customWidth="1"/>
    <col min="14108" max="14109" width="0" hidden="1" customWidth="1"/>
    <col min="14343" max="14343" width="5.7109375" customWidth="1"/>
    <col min="14344" max="14344" width="1.140625" customWidth="1"/>
    <col min="14345" max="14360" width="0" hidden="1" customWidth="1"/>
    <col min="14363" max="14363" width="8.7109375" customWidth="1"/>
    <col min="14364" max="14365" width="0" hidden="1" customWidth="1"/>
    <col min="14599" max="14599" width="5.7109375" customWidth="1"/>
    <col min="14600" max="14600" width="1.140625" customWidth="1"/>
    <col min="14601" max="14616" width="0" hidden="1" customWidth="1"/>
    <col min="14619" max="14619" width="8.7109375" customWidth="1"/>
    <col min="14620" max="14621" width="0" hidden="1" customWidth="1"/>
    <col min="14855" max="14855" width="5.7109375" customWidth="1"/>
    <col min="14856" max="14856" width="1.140625" customWidth="1"/>
    <col min="14857" max="14872" width="0" hidden="1" customWidth="1"/>
    <col min="14875" max="14875" width="8.7109375" customWidth="1"/>
    <col min="14876" max="14877" width="0" hidden="1" customWidth="1"/>
    <col min="15111" max="15111" width="5.7109375" customWidth="1"/>
    <col min="15112" max="15112" width="1.140625" customWidth="1"/>
    <col min="15113" max="15128" width="0" hidden="1" customWidth="1"/>
    <col min="15131" max="15131" width="8.7109375" customWidth="1"/>
    <col min="15132" max="15133" width="0" hidden="1" customWidth="1"/>
    <col min="15367" max="15367" width="5.7109375" customWidth="1"/>
    <col min="15368" max="15368" width="1.140625" customWidth="1"/>
    <col min="15369" max="15384" width="0" hidden="1" customWidth="1"/>
    <col min="15387" max="15387" width="8.7109375" customWidth="1"/>
    <col min="15388" max="15389" width="0" hidden="1" customWidth="1"/>
    <col min="15623" max="15623" width="5.7109375" customWidth="1"/>
    <col min="15624" max="15624" width="1.140625" customWidth="1"/>
    <col min="15625" max="15640" width="0" hidden="1" customWidth="1"/>
    <col min="15643" max="15643" width="8.7109375" customWidth="1"/>
    <col min="15644" max="15645" width="0" hidden="1" customWidth="1"/>
    <col min="15879" max="15879" width="5.7109375" customWidth="1"/>
    <col min="15880" max="15880" width="1.140625" customWidth="1"/>
    <col min="15881" max="15896" width="0" hidden="1" customWidth="1"/>
    <col min="15899" max="15899" width="8.7109375" customWidth="1"/>
    <col min="15900" max="15901" width="0" hidden="1" customWidth="1"/>
    <col min="16135" max="16135" width="5.7109375" customWidth="1"/>
    <col min="16136" max="16136" width="1.140625" customWidth="1"/>
    <col min="16137" max="16152" width="0" hidden="1" customWidth="1"/>
    <col min="16155" max="16155" width="8.7109375" customWidth="1"/>
    <col min="16156" max="16157" width="0" hidden="1" customWidth="1"/>
  </cols>
  <sheetData>
    <row r="1" spans="1:30" ht="19.5" customHeight="1" x14ac:dyDescent="0.25">
      <c r="A1" s="426" t="s">
        <v>168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7"/>
      <c r="AB1" s="427"/>
      <c r="AC1" s="427"/>
      <c r="AD1" s="428"/>
    </row>
    <row r="2" spans="1:30" s="75" customFormat="1" ht="15.75" x14ac:dyDescent="0.25">
      <c r="A2" s="429" t="s">
        <v>169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1"/>
      <c r="Y2" s="89">
        <v>1580</v>
      </c>
      <c r="Z2" s="432"/>
      <c r="AA2" s="433"/>
      <c r="AB2" s="433"/>
      <c r="AC2" s="434"/>
      <c r="AD2" s="88" t="s">
        <v>119</v>
      </c>
    </row>
    <row r="3" spans="1:30" s="75" customFormat="1" ht="15.75" x14ac:dyDescent="0.25">
      <c r="A3" s="386" t="s">
        <v>170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7"/>
      <c r="W3" s="387"/>
      <c r="X3" s="388"/>
      <c r="Y3" s="84">
        <v>1582</v>
      </c>
      <c r="Z3" s="389"/>
      <c r="AA3" s="390"/>
      <c r="AB3" s="390"/>
      <c r="AC3" s="391"/>
      <c r="AD3" s="85" t="s">
        <v>133</v>
      </c>
    </row>
    <row r="4" spans="1:30" s="75" customFormat="1" ht="15.75" x14ac:dyDescent="0.25">
      <c r="A4" s="404" t="s">
        <v>171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6"/>
      <c r="Y4" s="298">
        <v>1573</v>
      </c>
      <c r="Z4" s="407">
        <f>+CPTS!D8</f>
        <v>12500000</v>
      </c>
      <c r="AA4" s="408"/>
      <c r="AB4" s="408"/>
      <c r="AC4" s="409"/>
      <c r="AD4" s="85" t="s">
        <v>119</v>
      </c>
    </row>
    <row r="5" spans="1:30" s="75" customFormat="1" ht="15.75" x14ac:dyDescent="0.25">
      <c r="A5" s="386" t="s">
        <v>172</v>
      </c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7"/>
      <c r="W5" s="387"/>
      <c r="X5" s="388"/>
      <c r="Y5" s="84">
        <v>1574</v>
      </c>
      <c r="Z5" s="389"/>
      <c r="AA5" s="390"/>
      <c r="AB5" s="390"/>
      <c r="AC5" s="391"/>
      <c r="AD5" s="85" t="s">
        <v>119</v>
      </c>
    </row>
    <row r="6" spans="1:30" s="75" customFormat="1" ht="15.75" x14ac:dyDescent="0.25">
      <c r="A6" s="386" t="s">
        <v>173</v>
      </c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8"/>
      <c r="Y6" s="84">
        <v>1575</v>
      </c>
      <c r="Z6" s="389"/>
      <c r="AA6" s="390"/>
      <c r="AB6" s="390"/>
      <c r="AC6" s="391"/>
      <c r="AD6" s="85" t="s">
        <v>133</v>
      </c>
    </row>
    <row r="7" spans="1:30" s="75" customFormat="1" ht="15.75" x14ac:dyDescent="0.25">
      <c r="A7" s="404" t="s">
        <v>174</v>
      </c>
      <c r="B7" s="405"/>
      <c r="C7" s="405"/>
      <c r="D7" s="405"/>
      <c r="E7" s="405"/>
      <c r="F7" s="405"/>
      <c r="G7" s="405"/>
      <c r="H7" s="405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5"/>
      <c r="T7" s="405"/>
      <c r="U7" s="405"/>
      <c r="V7" s="405"/>
      <c r="W7" s="405"/>
      <c r="X7" s="406"/>
      <c r="Y7" s="298">
        <v>1712</v>
      </c>
      <c r="Z7" s="407">
        <f>+CPTS!D13</f>
        <v>25747864.200000003</v>
      </c>
      <c r="AA7" s="408"/>
      <c r="AB7" s="408"/>
      <c r="AC7" s="409"/>
      <c r="AD7" s="85" t="s">
        <v>119</v>
      </c>
    </row>
    <row r="8" spans="1:30" s="75" customFormat="1" ht="15.75" x14ac:dyDescent="0.25">
      <c r="A8" s="386" t="s">
        <v>175</v>
      </c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7"/>
      <c r="W8" s="387"/>
      <c r="X8" s="388"/>
      <c r="Y8" s="84">
        <v>1713</v>
      </c>
      <c r="Z8" s="389"/>
      <c r="AA8" s="390"/>
      <c r="AB8" s="390"/>
      <c r="AC8" s="391"/>
      <c r="AD8" s="85" t="s">
        <v>133</v>
      </c>
    </row>
    <row r="9" spans="1:30" s="75" customFormat="1" ht="15.75" x14ac:dyDescent="0.25">
      <c r="A9" s="386" t="s">
        <v>149</v>
      </c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7"/>
      <c r="W9" s="387"/>
      <c r="X9" s="388"/>
      <c r="Y9" s="84">
        <v>1714</v>
      </c>
      <c r="Z9" s="389"/>
      <c r="AA9" s="390"/>
      <c r="AB9" s="390"/>
      <c r="AC9" s="391"/>
      <c r="AD9" s="85" t="s">
        <v>119</v>
      </c>
    </row>
    <row r="10" spans="1:30" s="75" customFormat="1" ht="15.75" x14ac:dyDescent="0.25">
      <c r="A10" s="404" t="s">
        <v>176</v>
      </c>
      <c r="B10" s="405"/>
      <c r="C10" s="405"/>
      <c r="D10" s="405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405"/>
      <c r="P10" s="405"/>
      <c r="Q10" s="405"/>
      <c r="R10" s="405"/>
      <c r="S10" s="405"/>
      <c r="T10" s="405"/>
      <c r="U10" s="405"/>
      <c r="V10" s="405"/>
      <c r="W10" s="405"/>
      <c r="X10" s="406"/>
      <c r="Y10" s="298">
        <v>1576</v>
      </c>
      <c r="Z10" s="407">
        <f>+CPTS!D22</f>
        <v>-12000000</v>
      </c>
      <c r="AA10" s="408"/>
      <c r="AB10" s="408"/>
      <c r="AC10" s="409"/>
      <c r="AD10" s="85" t="s">
        <v>133</v>
      </c>
    </row>
    <row r="11" spans="1:30" s="75" customFormat="1" ht="15.75" x14ac:dyDescent="0.25">
      <c r="A11" s="386" t="s">
        <v>128</v>
      </c>
      <c r="B11" s="387"/>
      <c r="C11" s="387"/>
      <c r="D11" s="387"/>
      <c r="E11" s="387"/>
      <c r="F11" s="387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7"/>
      <c r="W11" s="387"/>
      <c r="X11" s="388"/>
      <c r="Y11" s="84">
        <v>1715</v>
      </c>
      <c r="Z11" s="389"/>
      <c r="AA11" s="390"/>
      <c r="AB11" s="390"/>
      <c r="AC11" s="391"/>
      <c r="AD11" s="85" t="s">
        <v>133</v>
      </c>
    </row>
    <row r="12" spans="1:30" s="75" customFormat="1" ht="15.75" x14ac:dyDescent="0.25">
      <c r="A12" s="826" t="s">
        <v>177</v>
      </c>
      <c r="B12" s="827"/>
      <c r="C12" s="827"/>
      <c r="D12" s="827"/>
      <c r="E12" s="827"/>
      <c r="F12" s="827"/>
      <c r="G12" s="827"/>
      <c r="H12" s="827"/>
      <c r="I12" s="827"/>
      <c r="J12" s="827"/>
      <c r="K12" s="827"/>
      <c r="L12" s="827"/>
      <c r="M12" s="827"/>
      <c r="N12" s="827"/>
      <c r="O12" s="827"/>
      <c r="P12" s="827"/>
      <c r="Q12" s="827"/>
      <c r="R12" s="827"/>
      <c r="S12" s="827"/>
      <c r="T12" s="827"/>
      <c r="U12" s="827"/>
      <c r="V12" s="827"/>
      <c r="W12" s="827"/>
      <c r="X12" s="828"/>
      <c r="Y12" s="829">
        <v>1577</v>
      </c>
      <c r="Z12" s="830"/>
      <c r="AA12" s="831"/>
      <c r="AB12" s="831"/>
      <c r="AC12" s="832"/>
      <c r="AD12" s="85" t="s">
        <v>133</v>
      </c>
    </row>
    <row r="13" spans="1:30" s="75" customFormat="1" ht="15.75" x14ac:dyDescent="0.25">
      <c r="A13" s="386" t="s">
        <v>129</v>
      </c>
      <c r="B13" s="387"/>
      <c r="C13" s="387"/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8"/>
      <c r="Y13" s="84">
        <v>1716</v>
      </c>
      <c r="Z13" s="389"/>
      <c r="AA13" s="390"/>
      <c r="AB13" s="390"/>
      <c r="AC13" s="391"/>
      <c r="AD13" s="85" t="s">
        <v>133</v>
      </c>
    </row>
    <row r="14" spans="1:30" s="75" customFormat="1" ht="15.75" x14ac:dyDescent="0.25">
      <c r="A14" s="386" t="s">
        <v>178</v>
      </c>
      <c r="B14" s="387"/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8"/>
      <c r="Y14" s="84">
        <v>1578</v>
      </c>
      <c r="Z14" s="389"/>
      <c r="AA14" s="390"/>
      <c r="AB14" s="390"/>
      <c r="AC14" s="391"/>
      <c r="AD14" s="85" t="s">
        <v>133</v>
      </c>
    </row>
    <row r="15" spans="1:30" s="75" customFormat="1" ht="15.75" x14ac:dyDescent="0.25">
      <c r="A15" s="386" t="s">
        <v>179</v>
      </c>
      <c r="B15" s="387"/>
      <c r="C15" s="387"/>
      <c r="D15" s="387"/>
      <c r="E15" s="387"/>
      <c r="F15" s="387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7"/>
      <c r="W15" s="387"/>
      <c r="X15" s="388"/>
      <c r="Y15" s="84">
        <v>1579</v>
      </c>
      <c r="Z15" s="389"/>
      <c r="AA15" s="390"/>
      <c r="AB15" s="390"/>
      <c r="AC15" s="391"/>
      <c r="AD15" s="85" t="s">
        <v>133</v>
      </c>
    </row>
    <row r="16" spans="1:30" s="75" customFormat="1" ht="15.75" x14ac:dyDescent="0.25">
      <c r="A16" s="386" t="s">
        <v>180</v>
      </c>
      <c r="B16" s="387"/>
      <c r="C16" s="387"/>
      <c r="D16" s="387"/>
      <c r="E16" s="387"/>
      <c r="F16" s="387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7"/>
      <c r="W16" s="387"/>
      <c r="X16" s="388"/>
      <c r="Y16" s="84">
        <v>1584</v>
      </c>
      <c r="Z16" s="389"/>
      <c r="AA16" s="390"/>
      <c r="AB16" s="390"/>
      <c r="AC16" s="391"/>
      <c r="AD16" s="85" t="s">
        <v>119</v>
      </c>
    </row>
    <row r="17" spans="1:31" s="75" customFormat="1" ht="15.75" x14ac:dyDescent="0.25">
      <c r="A17" s="386" t="s">
        <v>181</v>
      </c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8"/>
      <c r="Y17" s="84">
        <v>1585</v>
      </c>
      <c r="Z17" s="389"/>
      <c r="AA17" s="390"/>
      <c r="AB17" s="390"/>
      <c r="AC17" s="391"/>
      <c r="AD17" s="85" t="s">
        <v>133</v>
      </c>
    </row>
    <row r="18" spans="1:31" s="75" customFormat="1" ht="15.75" x14ac:dyDescent="0.25">
      <c r="A18" s="398" t="s">
        <v>182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P18" s="399"/>
      <c r="Q18" s="399"/>
      <c r="R18" s="399"/>
      <c r="S18" s="399"/>
      <c r="T18" s="399"/>
      <c r="U18" s="399"/>
      <c r="V18" s="399"/>
      <c r="W18" s="399"/>
      <c r="X18" s="400"/>
      <c r="Y18" s="300">
        <v>1581</v>
      </c>
      <c r="Z18" s="401">
        <f>+Z4+Z7+Z2+Z10</f>
        <v>26247864.200000003</v>
      </c>
      <c r="AA18" s="402"/>
      <c r="AB18" s="402"/>
      <c r="AC18" s="403"/>
      <c r="AD18" s="87" t="s">
        <v>131</v>
      </c>
      <c r="AE18" s="223">
        <f>+Z18-CPTS!D25</f>
        <v>0</v>
      </c>
    </row>
    <row r="19" spans="1:31" s="75" customFormat="1" ht="15.75" x14ac:dyDescent="0.25">
      <c r="A19" s="392" t="s">
        <v>183</v>
      </c>
      <c r="B19" s="393"/>
      <c r="C19" s="393"/>
      <c r="D19" s="393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3"/>
      <c r="P19" s="393"/>
      <c r="Q19" s="393"/>
      <c r="R19" s="393"/>
      <c r="S19" s="393"/>
      <c r="T19" s="393"/>
      <c r="U19" s="393"/>
      <c r="V19" s="393"/>
      <c r="W19" s="393"/>
      <c r="X19" s="394"/>
      <c r="Y19" s="84">
        <v>1583</v>
      </c>
      <c r="Z19" s="389"/>
      <c r="AA19" s="390"/>
      <c r="AB19" s="390"/>
      <c r="AC19" s="391"/>
      <c r="AD19" s="87" t="s">
        <v>131</v>
      </c>
    </row>
    <row r="20" spans="1:31" s="75" customFormat="1" ht="15.75" x14ac:dyDescent="0.25">
      <c r="A20" s="383" t="s">
        <v>168</v>
      </c>
      <c r="B20" s="384"/>
      <c r="C20" s="384"/>
      <c r="D20" s="384"/>
      <c r="E20" s="384"/>
      <c r="F20" s="384"/>
      <c r="G20" s="384"/>
      <c r="H20" s="384"/>
      <c r="I20" s="384"/>
      <c r="J20" s="384"/>
      <c r="K20" s="384"/>
      <c r="L20" s="384"/>
      <c r="M20" s="384"/>
      <c r="N20" s="384"/>
      <c r="O20" s="384"/>
      <c r="P20" s="384"/>
      <c r="Q20" s="384"/>
      <c r="R20" s="384"/>
      <c r="S20" s="384"/>
      <c r="T20" s="384"/>
      <c r="U20" s="384"/>
      <c r="V20" s="384"/>
      <c r="W20" s="384"/>
      <c r="X20" s="384"/>
      <c r="Y20" s="384"/>
      <c r="Z20" s="384"/>
      <c r="AA20" s="384"/>
      <c r="AB20" s="384"/>
      <c r="AC20" s="384"/>
      <c r="AD20" s="385"/>
    </row>
    <row r="21" spans="1:3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</sheetData>
  <mergeCells count="38">
    <mergeCell ref="A4:X4"/>
    <mergeCell ref="Z4:AC4"/>
    <mergeCell ref="A1:AD1"/>
    <mergeCell ref="A2:X2"/>
    <mergeCell ref="Z2:AC2"/>
    <mergeCell ref="A3:X3"/>
    <mergeCell ref="Z3:AC3"/>
    <mergeCell ref="A5:X5"/>
    <mergeCell ref="Z5:AC5"/>
    <mergeCell ref="A6:X6"/>
    <mergeCell ref="Z6:AC6"/>
    <mergeCell ref="A7:X7"/>
    <mergeCell ref="Z7:AC7"/>
    <mergeCell ref="A8:X8"/>
    <mergeCell ref="Z8:AC8"/>
    <mergeCell ref="A9:X9"/>
    <mergeCell ref="Z9:AC9"/>
    <mergeCell ref="A10:X10"/>
    <mergeCell ref="Z10:AC10"/>
    <mergeCell ref="A11:X11"/>
    <mergeCell ref="Z11:AC11"/>
    <mergeCell ref="A12:X12"/>
    <mergeCell ref="Z12:AC12"/>
    <mergeCell ref="A13:X13"/>
    <mergeCell ref="Z13:AC13"/>
    <mergeCell ref="A14:X14"/>
    <mergeCell ref="Z14:AC14"/>
    <mergeCell ref="A15:X15"/>
    <mergeCell ref="Z15:AC15"/>
    <mergeCell ref="A16:X16"/>
    <mergeCell ref="Z16:AC16"/>
    <mergeCell ref="A20:AD20"/>
    <mergeCell ref="A17:X17"/>
    <mergeCell ref="Z17:AC17"/>
    <mergeCell ref="A18:X18"/>
    <mergeCell ref="Z18:AC18"/>
    <mergeCell ref="A19:X19"/>
    <mergeCell ref="Z19:AC1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90A2B-331C-4FF7-8173-8A7119C76C0C}">
  <sheetPr>
    <tabColor rgb="FF000099"/>
  </sheetPr>
  <dimension ref="B2:U38"/>
  <sheetViews>
    <sheetView tabSelected="1" topLeftCell="C1" zoomScaleNormal="100" workbookViewId="0">
      <selection activeCell="M17" sqref="M17"/>
    </sheetView>
  </sheetViews>
  <sheetFormatPr baseColWidth="10" defaultRowHeight="18.75" x14ac:dyDescent="0.3"/>
  <cols>
    <col min="1" max="1" width="1.42578125" style="104" customWidth="1"/>
    <col min="2" max="2" width="6.140625" style="104" customWidth="1"/>
    <col min="3" max="3" width="9.42578125" style="104" customWidth="1"/>
    <col min="4" max="4" width="5.7109375" style="104" customWidth="1"/>
    <col min="5" max="5" width="2.42578125" style="104" customWidth="1"/>
    <col min="6" max="6" width="11.42578125" style="104"/>
    <col min="7" max="7" width="34.5703125" style="104" customWidth="1"/>
    <col min="8" max="8" width="22.28515625" style="104" customWidth="1"/>
    <col min="9" max="9" width="8.5703125" style="104" customWidth="1"/>
    <col min="10" max="10" width="11.5703125" style="104" customWidth="1"/>
    <col min="11" max="11" width="17.28515625" style="104" customWidth="1"/>
    <col min="12" max="12" width="16.42578125" style="104" customWidth="1"/>
    <col min="13" max="13" width="15.85546875" style="104" customWidth="1"/>
    <col min="14" max="14" width="13.7109375" style="104" customWidth="1"/>
    <col min="15" max="15" width="11.42578125" style="104"/>
    <col min="16" max="16" width="14.7109375" style="104" customWidth="1"/>
    <col min="17" max="17" width="20.140625" style="104" customWidth="1"/>
    <col min="18" max="18" width="16" style="104" customWidth="1"/>
    <col min="19" max="19" width="18.28515625" style="104" customWidth="1"/>
    <col min="20" max="20" width="14.42578125" style="104" customWidth="1"/>
    <col min="21" max="256" width="11.42578125" style="104"/>
    <col min="257" max="257" width="1.42578125" style="104" customWidth="1"/>
    <col min="258" max="258" width="6.140625" style="104" customWidth="1"/>
    <col min="259" max="259" width="9.42578125" style="104" customWidth="1"/>
    <col min="260" max="260" width="5.7109375" style="104" customWidth="1"/>
    <col min="261" max="261" width="2.42578125" style="104" customWidth="1"/>
    <col min="262" max="262" width="11.42578125" style="104"/>
    <col min="263" max="263" width="14.140625" style="104" customWidth="1"/>
    <col min="264" max="264" width="18.85546875" style="104" customWidth="1"/>
    <col min="265" max="265" width="8.5703125" style="104" customWidth="1"/>
    <col min="266" max="266" width="11.5703125" style="104" customWidth="1"/>
    <col min="267" max="267" width="17.28515625" style="104" customWidth="1"/>
    <col min="268" max="268" width="16.42578125" style="104" customWidth="1"/>
    <col min="269" max="269" width="15.85546875" style="104" customWidth="1"/>
    <col min="270" max="270" width="13.7109375" style="104" customWidth="1"/>
    <col min="271" max="271" width="11.42578125" style="104"/>
    <col min="272" max="272" width="14.7109375" style="104" customWidth="1"/>
    <col min="273" max="273" width="20.140625" style="104" customWidth="1"/>
    <col min="274" max="274" width="16" style="104" customWidth="1"/>
    <col min="275" max="275" width="18.28515625" style="104" customWidth="1"/>
    <col min="276" max="276" width="14.42578125" style="104" customWidth="1"/>
    <col min="277" max="512" width="11.42578125" style="104"/>
    <col min="513" max="513" width="1.42578125" style="104" customWidth="1"/>
    <col min="514" max="514" width="6.140625" style="104" customWidth="1"/>
    <col min="515" max="515" width="9.42578125" style="104" customWidth="1"/>
    <col min="516" max="516" width="5.7109375" style="104" customWidth="1"/>
    <col min="517" max="517" width="2.42578125" style="104" customWidth="1"/>
    <col min="518" max="518" width="11.42578125" style="104"/>
    <col min="519" max="519" width="14.140625" style="104" customWidth="1"/>
    <col min="520" max="520" width="18.85546875" style="104" customWidth="1"/>
    <col min="521" max="521" width="8.5703125" style="104" customWidth="1"/>
    <col min="522" max="522" width="11.5703125" style="104" customWidth="1"/>
    <col min="523" max="523" width="17.28515625" style="104" customWidth="1"/>
    <col min="524" max="524" width="16.42578125" style="104" customWidth="1"/>
    <col min="525" max="525" width="15.85546875" style="104" customWidth="1"/>
    <col min="526" max="526" width="13.7109375" style="104" customWidth="1"/>
    <col min="527" max="527" width="11.42578125" style="104"/>
    <col min="528" max="528" width="14.7109375" style="104" customWidth="1"/>
    <col min="529" max="529" width="20.140625" style="104" customWidth="1"/>
    <col min="530" max="530" width="16" style="104" customWidth="1"/>
    <col min="531" max="531" width="18.28515625" style="104" customWidth="1"/>
    <col min="532" max="532" width="14.42578125" style="104" customWidth="1"/>
    <col min="533" max="768" width="11.42578125" style="104"/>
    <col min="769" max="769" width="1.42578125" style="104" customWidth="1"/>
    <col min="770" max="770" width="6.140625" style="104" customWidth="1"/>
    <col min="771" max="771" width="9.42578125" style="104" customWidth="1"/>
    <col min="772" max="772" width="5.7109375" style="104" customWidth="1"/>
    <col min="773" max="773" width="2.42578125" style="104" customWidth="1"/>
    <col min="774" max="774" width="11.42578125" style="104"/>
    <col min="775" max="775" width="14.140625" style="104" customWidth="1"/>
    <col min="776" max="776" width="18.85546875" style="104" customWidth="1"/>
    <col min="777" max="777" width="8.5703125" style="104" customWidth="1"/>
    <col min="778" max="778" width="11.5703125" style="104" customWidth="1"/>
    <col min="779" max="779" width="17.28515625" style="104" customWidth="1"/>
    <col min="780" max="780" width="16.42578125" style="104" customWidth="1"/>
    <col min="781" max="781" width="15.85546875" style="104" customWidth="1"/>
    <col min="782" max="782" width="13.7109375" style="104" customWidth="1"/>
    <col min="783" max="783" width="11.42578125" style="104"/>
    <col min="784" max="784" width="14.7109375" style="104" customWidth="1"/>
    <col min="785" max="785" width="20.140625" style="104" customWidth="1"/>
    <col min="786" max="786" width="16" style="104" customWidth="1"/>
    <col min="787" max="787" width="18.28515625" style="104" customWidth="1"/>
    <col min="788" max="788" width="14.42578125" style="104" customWidth="1"/>
    <col min="789" max="1024" width="11.42578125" style="104"/>
    <col min="1025" max="1025" width="1.42578125" style="104" customWidth="1"/>
    <col min="1026" max="1026" width="6.140625" style="104" customWidth="1"/>
    <col min="1027" max="1027" width="9.42578125" style="104" customWidth="1"/>
    <col min="1028" max="1028" width="5.7109375" style="104" customWidth="1"/>
    <col min="1029" max="1029" width="2.42578125" style="104" customWidth="1"/>
    <col min="1030" max="1030" width="11.42578125" style="104"/>
    <col min="1031" max="1031" width="14.140625" style="104" customWidth="1"/>
    <col min="1032" max="1032" width="18.85546875" style="104" customWidth="1"/>
    <col min="1033" max="1033" width="8.5703125" style="104" customWidth="1"/>
    <col min="1034" max="1034" width="11.5703125" style="104" customWidth="1"/>
    <col min="1035" max="1035" width="17.28515625" style="104" customWidth="1"/>
    <col min="1036" max="1036" width="16.42578125" style="104" customWidth="1"/>
    <col min="1037" max="1037" width="15.85546875" style="104" customWidth="1"/>
    <col min="1038" max="1038" width="13.7109375" style="104" customWidth="1"/>
    <col min="1039" max="1039" width="11.42578125" style="104"/>
    <col min="1040" max="1040" width="14.7109375" style="104" customWidth="1"/>
    <col min="1041" max="1041" width="20.140625" style="104" customWidth="1"/>
    <col min="1042" max="1042" width="16" style="104" customWidth="1"/>
    <col min="1043" max="1043" width="18.28515625" style="104" customWidth="1"/>
    <col min="1044" max="1044" width="14.42578125" style="104" customWidth="1"/>
    <col min="1045" max="1280" width="11.42578125" style="104"/>
    <col min="1281" max="1281" width="1.42578125" style="104" customWidth="1"/>
    <col min="1282" max="1282" width="6.140625" style="104" customWidth="1"/>
    <col min="1283" max="1283" width="9.42578125" style="104" customWidth="1"/>
    <col min="1284" max="1284" width="5.7109375" style="104" customWidth="1"/>
    <col min="1285" max="1285" width="2.42578125" style="104" customWidth="1"/>
    <col min="1286" max="1286" width="11.42578125" style="104"/>
    <col min="1287" max="1287" width="14.140625" style="104" customWidth="1"/>
    <col min="1288" max="1288" width="18.85546875" style="104" customWidth="1"/>
    <col min="1289" max="1289" width="8.5703125" style="104" customWidth="1"/>
    <col min="1290" max="1290" width="11.5703125" style="104" customWidth="1"/>
    <col min="1291" max="1291" width="17.28515625" style="104" customWidth="1"/>
    <col min="1292" max="1292" width="16.42578125" style="104" customWidth="1"/>
    <col min="1293" max="1293" width="15.85546875" style="104" customWidth="1"/>
    <col min="1294" max="1294" width="13.7109375" style="104" customWidth="1"/>
    <col min="1295" max="1295" width="11.42578125" style="104"/>
    <col min="1296" max="1296" width="14.7109375" style="104" customWidth="1"/>
    <col min="1297" max="1297" width="20.140625" style="104" customWidth="1"/>
    <col min="1298" max="1298" width="16" style="104" customWidth="1"/>
    <col min="1299" max="1299" width="18.28515625" style="104" customWidth="1"/>
    <col min="1300" max="1300" width="14.42578125" style="104" customWidth="1"/>
    <col min="1301" max="1536" width="11.42578125" style="104"/>
    <col min="1537" max="1537" width="1.42578125" style="104" customWidth="1"/>
    <col min="1538" max="1538" width="6.140625" style="104" customWidth="1"/>
    <col min="1539" max="1539" width="9.42578125" style="104" customWidth="1"/>
    <col min="1540" max="1540" width="5.7109375" style="104" customWidth="1"/>
    <col min="1541" max="1541" width="2.42578125" style="104" customWidth="1"/>
    <col min="1542" max="1542" width="11.42578125" style="104"/>
    <col min="1543" max="1543" width="14.140625" style="104" customWidth="1"/>
    <col min="1544" max="1544" width="18.85546875" style="104" customWidth="1"/>
    <col min="1545" max="1545" width="8.5703125" style="104" customWidth="1"/>
    <col min="1546" max="1546" width="11.5703125" style="104" customWidth="1"/>
    <col min="1547" max="1547" width="17.28515625" style="104" customWidth="1"/>
    <col min="1548" max="1548" width="16.42578125" style="104" customWidth="1"/>
    <col min="1549" max="1549" width="15.85546875" style="104" customWidth="1"/>
    <col min="1550" max="1550" width="13.7109375" style="104" customWidth="1"/>
    <col min="1551" max="1551" width="11.42578125" style="104"/>
    <col min="1552" max="1552" width="14.7109375" style="104" customWidth="1"/>
    <col min="1553" max="1553" width="20.140625" style="104" customWidth="1"/>
    <col min="1554" max="1554" width="16" style="104" customWidth="1"/>
    <col min="1555" max="1555" width="18.28515625" style="104" customWidth="1"/>
    <col min="1556" max="1556" width="14.42578125" style="104" customWidth="1"/>
    <col min="1557" max="1792" width="11.42578125" style="104"/>
    <col min="1793" max="1793" width="1.42578125" style="104" customWidth="1"/>
    <col min="1794" max="1794" width="6.140625" style="104" customWidth="1"/>
    <col min="1795" max="1795" width="9.42578125" style="104" customWidth="1"/>
    <col min="1796" max="1796" width="5.7109375" style="104" customWidth="1"/>
    <col min="1797" max="1797" width="2.42578125" style="104" customWidth="1"/>
    <col min="1798" max="1798" width="11.42578125" style="104"/>
    <col min="1799" max="1799" width="14.140625" style="104" customWidth="1"/>
    <col min="1800" max="1800" width="18.85546875" style="104" customWidth="1"/>
    <col min="1801" max="1801" width="8.5703125" style="104" customWidth="1"/>
    <col min="1802" max="1802" width="11.5703125" style="104" customWidth="1"/>
    <col min="1803" max="1803" width="17.28515625" style="104" customWidth="1"/>
    <col min="1804" max="1804" width="16.42578125" style="104" customWidth="1"/>
    <col min="1805" max="1805" width="15.85546875" style="104" customWidth="1"/>
    <col min="1806" max="1806" width="13.7109375" style="104" customWidth="1"/>
    <col min="1807" max="1807" width="11.42578125" style="104"/>
    <col min="1808" max="1808" width="14.7109375" style="104" customWidth="1"/>
    <col min="1809" max="1809" width="20.140625" style="104" customWidth="1"/>
    <col min="1810" max="1810" width="16" style="104" customWidth="1"/>
    <col min="1811" max="1811" width="18.28515625" style="104" customWidth="1"/>
    <col min="1812" max="1812" width="14.42578125" style="104" customWidth="1"/>
    <col min="1813" max="2048" width="11.42578125" style="104"/>
    <col min="2049" max="2049" width="1.42578125" style="104" customWidth="1"/>
    <col min="2050" max="2050" width="6.140625" style="104" customWidth="1"/>
    <col min="2051" max="2051" width="9.42578125" style="104" customWidth="1"/>
    <col min="2052" max="2052" width="5.7109375" style="104" customWidth="1"/>
    <col min="2053" max="2053" width="2.42578125" style="104" customWidth="1"/>
    <col min="2054" max="2054" width="11.42578125" style="104"/>
    <col min="2055" max="2055" width="14.140625" style="104" customWidth="1"/>
    <col min="2056" max="2056" width="18.85546875" style="104" customWidth="1"/>
    <col min="2057" max="2057" width="8.5703125" style="104" customWidth="1"/>
    <col min="2058" max="2058" width="11.5703125" style="104" customWidth="1"/>
    <col min="2059" max="2059" width="17.28515625" style="104" customWidth="1"/>
    <col min="2060" max="2060" width="16.42578125" style="104" customWidth="1"/>
    <col min="2061" max="2061" width="15.85546875" style="104" customWidth="1"/>
    <col min="2062" max="2062" width="13.7109375" style="104" customWidth="1"/>
    <col min="2063" max="2063" width="11.42578125" style="104"/>
    <col min="2064" max="2064" width="14.7109375" style="104" customWidth="1"/>
    <col min="2065" max="2065" width="20.140625" style="104" customWidth="1"/>
    <col min="2066" max="2066" width="16" style="104" customWidth="1"/>
    <col min="2067" max="2067" width="18.28515625" style="104" customWidth="1"/>
    <col min="2068" max="2068" width="14.42578125" style="104" customWidth="1"/>
    <col min="2069" max="2304" width="11.42578125" style="104"/>
    <col min="2305" max="2305" width="1.42578125" style="104" customWidth="1"/>
    <col min="2306" max="2306" width="6.140625" style="104" customWidth="1"/>
    <col min="2307" max="2307" width="9.42578125" style="104" customWidth="1"/>
    <col min="2308" max="2308" width="5.7109375" style="104" customWidth="1"/>
    <col min="2309" max="2309" width="2.42578125" style="104" customWidth="1"/>
    <col min="2310" max="2310" width="11.42578125" style="104"/>
    <col min="2311" max="2311" width="14.140625" style="104" customWidth="1"/>
    <col min="2312" max="2312" width="18.85546875" style="104" customWidth="1"/>
    <col min="2313" max="2313" width="8.5703125" style="104" customWidth="1"/>
    <col min="2314" max="2314" width="11.5703125" style="104" customWidth="1"/>
    <col min="2315" max="2315" width="17.28515625" style="104" customWidth="1"/>
    <col min="2316" max="2316" width="16.42578125" style="104" customWidth="1"/>
    <col min="2317" max="2317" width="15.85546875" style="104" customWidth="1"/>
    <col min="2318" max="2318" width="13.7109375" style="104" customWidth="1"/>
    <col min="2319" max="2319" width="11.42578125" style="104"/>
    <col min="2320" max="2320" width="14.7109375" style="104" customWidth="1"/>
    <col min="2321" max="2321" width="20.140625" style="104" customWidth="1"/>
    <col min="2322" max="2322" width="16" style="104" customWidth="1"/>
    <col min="2323" max="2323" width="18.28515625" style="104" customWidth="1"/>
    <col min="2324" max="2324" width="14.42578125" style="104" customWidth="1"/>
    <col min="2325" max="2560" width="11.42578125" style="104"/>
    <col min="2561" max="2561" width="1.42578125" style="104" customWidth="1"/>
    <col min="2562" max="2562" width="6.140625" style="104" customWidth="1"/>
    <col min="2563" max="2563" width="9.42578125" style="104" customWidth="1"/>
    <col min="2564" max="2564" width="5.7109375" style="104" customWidth="1"/>
    <col min="2565" max="2565" width="2.42578125" style="104" customWidth="1"/>
    <col min="2566" max="2566" width="11.42578125" style="104"/>
    <col min="2567" max="2567" width="14.140625" style="104" customWidth="1"/>
    <col min="2568" max="2568" width="18.85546875" style="104" customWidth="1"/>
    <col min="2569" max="2569" width="8.5703125" style="104" customWidth="1"/>
    <col min="2570" max="2570" width="11.5703125" style="104" customWidth="1"/>
    <col min="2571" max="2571" width="17.28515625" style="104" customWidth="1"/>
    <col min="2572" max="2572" width="16.42578125" style="104" customWidth="1"/>
    <col min="2573" max="2573" width="15.85546875" style="104" customWidth="1"/>
    <col min="2574" max="2574" width="13.7109375" style="104" customWidth="1"/>
    <col min="2575" max="2575" width="11.42578125" style="104"/>
    <col min="2576" max="2576" width="14.7109375" style="104" customWidth="1"/>
    <col min="2577" max="2577" width="20.140625" style="104" customWidth="1"/>
    <col min="2578" max="2578" width="16" style="104" customWidth="1"/>
    <col min="2579" max="2579" width="18.28515625" style="104" customWidth="1"/>
    <col min="2580" max="2580" width="14.42578125" style="104" customWidth="1"/>
    <col min="2581" max="2816" width="11.42578125" style="104"/>
    <col min="2817" max="2817" width="1.42578125" style="104" customWidth="1"/>
    <col min="2818" max="2818" width="6.140625" style="104" customWidth="1"/>
    <col min="2819" max="2819" width="9.42578125" style="104" customWidth="1"/>
    <col min="2820" max="2820" width="5.7109375" style="104" customWidth="1"/>
    <col min="2821" max="2821" width="2.42578125" style="104" customWidth="1"/>
    <col min="2822" max="2822" width="11.42578125" style="104"/>
    <col min="2823" max="2823" width="14.140625" style="104" customWidth="1"/>
    <col min="2824" max="2824" width="18.85546875" style="104" customWidth="1"/>
    <col min="2825" max="2825" width="8.5703125" style="104" customWidth="1"/>
    <col min="2826" max="2826" width="11.5703125" style="104" customWidth="1"/>
    <col min="2827" max="2827" width="17.28515625" style="104" customWidth="1"/>
    <col min="2828" max="2828" width="16.42578125" style="104" customWidth="1"/>
    <col min="2829" max="2829" width="15.85546875" style="104" customWidth="1"/>
    <col min="2830" max="2830" width="13.7109375" style="104" customWidth="1"/>
    <col min="2831" max="2831" width="11.42578125" style="104"/>
    <col min="2832" max="2832" width="14.7109375" style="104" customWidth="1"/>
    <col min="2833" max="2833" width="20.140625" style="104" customWidth="1"/>
    <col min="2834" max="2834" width="16" style="104" customWidth="1"/>
    <col min="2835" max="2835" width="18.28515625" style="104" customWidth="1"/>
    <col min="2836" max="2836" width="14.42578125" style="104" customWidth="1"/>
    <col min="2837" max="3072" width="11.42578125" style="104"/>
    <col min="3073" max="3073" width="1.42578125" style="104" customWidth="1"/>
    <col min="3074" max="3074" width="6.140625" style="104" customWidth="1"/>
    <col min="3075" max="3075" width="9.42578125" style="104" customWidth="1"/>
    <col min="3076" max="3076" width="5.7109375" style="104" customWidth="1"/>
    <col min="3077" max="3077" width="2.42578125" style="104" customWidth="1"/>
    <col min="3078" max="3078" width="11.42578125" style="104"/>
    <col min="3079" max="3079" width="14.140625" style="104" customWidth="1"/>
    <col min="3080" max="3080" width="18.85546875" style="104" customWidth="1"/>
    <col min="3081" max="3081" width="8.5703125" style="104" customWidth="1"/>
    <col min="3082" max="3082" width="11.5703125" style="104" customWidth="1"/>
    <col min="3083" max="3083" width="17.28515625" style="104" customWidth="1"/>
    <col min="3084" max="3084" width="16.42578125" style="104" customWidth="1"/>
    <col min="3085" max="3085" width="15.85546875" style="104" customWidth="1"/>
    <col min="3086" max="3086" width="13.7109375" style="104" customWidth="1"/>
    <col min="3087" max="3087" width="11.42578125" style="104"/>
    <col min="3088" max="3088" width="14.7109375" style="104" customWidth="1"/>
    <col min="3089" max="3089" width="20.140625" style="104" customWidth="1"/>
    <col min="3090" max="3090" width="16" style="104" customWidth="1"/>
    <col min="3091" max="3091" width="18.28515625" style="104" customWidth="1"/>
    <col min="3092" max="3092" width="14.42578125" style="104" customWidth="1"/>
    <col min="3093" max="3328" width="11.42578125" style="104"/>
    <col min="3329" max="3329" width="1.42578125" style="104" customWidth="1"/>
    <col min="3330" max="3330" width="6.140625" style="104" customWidth="1"/>
    <col min="3331" max="3331" width="9.42578125" style="104" customWidth="1"/>
    <col min="3332" max="3332" width="5.7109375" style="104" customWidth="1"/>
    <col min="3333" max="3333" width="2.42578125" style="104" customWidth="1"/>
    <col min="3334" max="3334" width="11.42578125" style="104"/>
    <col min="3335" max="3335" width="14.140625" style="104" customWidth="1"/>
    <col min="3336" max="3336" width="18.85546875" style="104" customWidth="1"/>
    <col min="3337" max="3337" width="8.5703125" style="104" customWidth="1"/>
    <col min="3338" max="3338" width="11.5703125" style="104" customWidth="1"/>
    <col min="3339" max="3339" width="17.28515625" style="104" customWidth="1"/>
    <col min="3340" max="3340" width="16.42578125" style="104" customWidth="1"/>
    <col min="3341" max="3341" width="15.85546875" style="104" customWidth="1"/>
    <col min="3342" max="3342" width="13.7109375" style="104" customWidth="1"/>
    <col min="3343" max="3343" width="11.42578125" style="104"/>
    <col min="3344" max="3344" width="14.7109375" style="104" customWidth="1"/>
    <col min="3345" max="3345" width="20.140625" style="104" customWidth="1"/>
    <col min="3346" max="3346" width="16" style="104" customWidth="1"/>
    <col min="3347" max="3347" width="18.28515625" style="104" customWidth="1"/>
    <col min="3348" max="3348" width="14.42578125" style="104" customWidth="1"/>
    <col min="3349" max="3584" width="11.42578125" style="104"/>
    <col min="3585" max="3585" width="1.42578125" style="104" customWidth="1"/>
    <col min="3586" max="3586" width="6.140625" style="104" customWidth="1"/>
    <col min="3587" max="3587" width="9.42578125" style="104" customWidth="1"/>
    <col min="3588" max="3588" width="5.7109375" style="104" customWidth="1"/>
    <col min="3589" max="3589" width="2.42578125" style="104" customWidth="1"/>
    <col min="3590" max="3590" width="11.42578125" style="104"/>
    <col min="3591" max="3591" width="14.140625" style="104" customWidth="1"/>
    <col min="3592" max="3592" width="18.85546875" style="104" customWidth="1"/>
    <col min="3593" max="3593" width="8.5703125" style="104" customWidth="1"/>
    <col min="3594" max="3594" width="11.5703125" style="104" customWidth="1"/>
    <col min="3595" max="3595" width="17.28515625" style="104" customWidth="1"/>
    <col min="3596" max="3596" width="16.42578125" style="104" customWidth="1"/>
    <col min="3597" max="3597" width="15.85546875" style="104" customWidth="1"/>
    <col min="3598" max="3598" width="13.7109375" style="104" customWidth="1"/>
    <col min="3599" max="3599" width="11.42578125" style="104"/>
    <col min="3600" max="3600" width="14.7109375" style="104" customWidth="1"/>
    <col min="3601" max="3601" width="20.140625" style="104" customWidth="1"/>
    <col min="3602" max="3602" width="16" style="104" customWidth="1"/>
    <col min="3603" max="3603" width="18.28515625" style="104" customWidth="1"/>
    <col min="3604" max="3604" width="14.42578125" style="104" customWidth="1"/>
    <col min="3605" max="3840" width="11.42578125" style="104"/>
    <col min="3841" max="3841" width="1.42578125" style="104" customWidth="1"/>
    <col min="3842" max="3842" width="6.140625" style="104" customWidth="1"/>
    <col min="3843" max="3843" width="9.42578125" style="104" customWidth="1"/>
    <col min="3844" max="3844" width="5.7109375" style="104" customWidth="1"/>
    <col min="3845" max="3845" width="2.42578125" style="104" customWidth="1"/>
    <col min="3846" max="3846" width="11.42578125" style="104"/>
    <col min="3847" max="3847" width="14.140625" style="104" customWidth="1"/>
    <col min="3848" max="3848" width="18.85546875" style="104" customWidth="1"/>
    <col min="3849" max="3849" width="8.5703125" style="104" customWidth="1"/>
    <col min="3850" max="3850" width="11.5703125" style="104" customWidth="1"/>
    <col min="3851" max="3851" width="17.28515625" style="104" customWidth="1"/>
    <col min="3852" max="3852" width="16.42578125" style="104" customWidth="1"/>
    <col min="3853" max="3853" width="15.85546875" style="104" customWidth="1"/>
    <col min="3854" max="3854" width="13.7109375" style="104" customWidth="1"/>
    <col min="3855" max="3855" width="11.42578125" style="104"/>
    <col min="3856" max="3856" width="14.7109375" style="104" customWidth="1"/>
    <col min="3857" max="3857" width="20.140625" style="104" customWidth="1"/>
    <col min="3858" max="3858" width="16" style="104" customWidth="1"/>
    <col min="3859" max="3859" width="18.28515625" style="104" customWidth="1"/>
    <col min="3860" max="3860" width="14.42578125" style="104" customWidth="1"/>
    <col min="3861" max="4096" width="11.42578125" style="104"/>
    <col min="4097" max="4097" width="1.42578125" style="104" customWidth="1"/>
    <col min="4098" max="4098" width="6.140625" style="104" customWidth="1"/>
    <col min="4099" max="4099" width="9.42578125" style="104" customWidth="1"/>
    <col min="4100" max="4100" width="5.7109375" style="104" customWidth="1"/>
    <col min="4101" max="4101" width="2.42578125" style="104" customWidth="1"/>
    <col min="4102" max="4102" width="11.42578125" style="104"/>
    <col min="4103" max="4103" width="14.140625" style="104" customWidth="1"/>
    <col min="4104" max="4104" width="18.85546875" style="104" customWidth="1"/>
    <col min="4105" max="4105" width="8.5703125" style="104" customWidth="1"/>
    <col min="4106" max="4106" width="11.5703125" style="104" customWidth="1"/>
    <col min="4107" max="4107" width="17.28515625" style="104" customWidth="1"/>
    <col min="4108" max="4108" width="16.42578125" style="104" customWidth="1"/>
    <col min="4109" max="4109" width="15.85546875" style="104" customWidth="1"/>
    <col min="4110" max="4110" width="13.7109375" style="104" customWidth="1"/>
    <col min="4111" max="4111" width="11.42578125" style="104"/>
    <col min="4112" max="4112" width="14.7109375" style="104" customWidth="1"/>
    <col min="4113" max="4113" width="20.140625" style="104" customWidth="1"/>
    <col min="4114" max="4114" width="16" style="104" customWidth="1"/>
    <col min="4115" max="4115" width="18.28515625" style="104" customWidth="1"/>
    <col min="4116" max="4116" width="14.42578125" style="104" customWidth="1"/>
    <col min="4117" max="4352" width="11.42578125" style="104"/>
    <col min="4353" max="4353" width="1.42578125" style="104" customWidth="1"/>
    <col min="4354" max="4354" width="6.140625" style="104" customWidth="1"/>
    <col min="4355" max="4355" width="9.42578125" style="104" customWidth="1"/>
    <col min="4356" max="4356" width="5.7109375" style="104" customWidth="1"/>
    <col min="4357" max="4357" width="2.42578125" style="104" customWidth="1"/>
    <col min="4358" max="4358" width="11.42578125" style="104"/>
    <col min="4359" max="4359" width="14.140625" style="104" customWidth="1"/>
    <col min="4360" max="4360" width="18.85546875" style="104" customWidth="1"/>
    <col min="4361" max="4361" width="8.5703125" style="104" customWidth="1"/>
    <col min="4362" max="4362" width="11.5703125" style="104" customWidth="1"/>
    <col min="4363" max="4363" width="17.28515625" style="104" customWidth="1"/>
    <col min="4364" max="4364" width="16.42578125" style="104" customWidth="1"/>
    <col min="4365" max="4365" width="15.85546875" style="104" customWidth="1"/>
    <col min="4366" max="4366" width="13.7109375" style="104" customWidth="1"/>
    <col min="4367" max="4367" width="11.42578125" style="104"/>
    <col min="4368" max="4368" width="14.7109375" style="104" customWidth="1"/>
    <col min="4369" max="4369" width="20.140625" style="104" customWidth="1"/>
    <col min="4370" max="4370" width="16" style="104" customWidth="1"/>
    <col min="4371" max="4371" width="18.28515625" style="104" customWidth="1"/>
    <col min="4372" max="4372" width="14.42578125" style="104" customWidth="1"/>
    <col min="4373" max="4608" width="11.42578125" style="104"/>
    <col min="4609" max="4609" width="1.42578125" style="104" customWidth="1"/>
    <col min="4610" max="4610" width="6.140625" style="104" customWidth="1"/>
    <col min="4611" max="4611" width="9.42578125" style="104" customWidth="1"/>
    <col min="4612" max="4612" width="5.7109375" style="104" customWidth="1"/>
    <col min="4613" max="4613" width="2.42578125" style="104" customWidth="1"/>
    <col min="4614" max="4614" width="11.42578125" style="104"/>
    <col min="4615" max="4615" width="14.140625" style="104" customWidth="1"/>
    <col min="4616" max="4616" width="18.85546875" style="104" customWidth="1"/>
    <col min="4617" max="4617" width="8.5703125" style="104" customWidth="1"/>
    <col min="4618" max="4618" width="11.5703125" style="104" customWidth="1"/>
    <col min="4619" max="4619" width="17.28515625" style="104" customWidth="1"/>
    <col min="4620" max="4620" width="16.42578125" style="104" customWidth="1"/>
    <col min="4621" max="4621" width="15.85546875" style="104" customWidth="1"/>
    <col min="4622" max="4622" width="13.7109375" style="104" customWidth="1"/>
    <col min="4623" max="4623" width="11.42578125" style="104"/>
    <col min="4624" max="4624" width="14.7109375" style="104" customWidth="1"/>
    <col min="4625" max="4625" width="20.140625" style="104" customWidth="1"/>
    <col min="4626" max="4626" width="16" style="104" customWidth="1"/>
    <col min="4627" max="4627" width="18.28515625" style="104" customWidth="1"/>
    <col min="4628" max="4628" width="14.42578125" style="104" customWidth="1"/>
    <col min="4629" max="4864" width="11.42578125" style="104"/>
    <col min="4865" max="4865" width="1.42578125" style="104" customWidth="1"/>
    <col min="4866" max="4866" width="6.140625" style="104" customWidth="1"/>
    <col min="4867" max="4867" width="9.42578125" style="104" customWidth="1"/>
    <col min="4868" max="4868" width="5.7109375" style="104" customWidth="1"/>
    <col min="4869" max="4869" width="2.42578125" style="104" customWidth="1"/>
    <col min="4870" max="4870" width="11.42578125" style="104"/>
    <col min="4871" max="4871" width="14.140625" style="104" customWidth="1"/>
    <col min="4872" max="4872" width="18.85546875" style="104" customWidth="1"/>
    <col min="4873" max="4873" width="8.5703125" style="104" customWidth="1"/>
    <col min="4874" max="4874" width="11.5703125" style="104" customWidth="1"/>
    <col min="4875" max="4875" width="17.28515625" style="104" customWidth="1"/>
    <col min="4876" max="4876" width="16.42578125" style="104" customWidth="1"/>
    <col min="4877" max="4877" width="15.85546875" style="104" customWidth="1"/>
    <col min="4878" max="4878" width="13.7109375" style="104" customWidth="1"/>
    <col min="4879" max="4879" width="11.42578125" style="104"/>
    <col min="4880" max="4880" width="14.7109375" style="104" customWidth="1"/>
    <col min="4881" max="4881" width="20.140625" style="104" customWidth="1"/>
    <col min="4882" max="4882" width="16" style="104" customWidth="1"/>
    <col min="4883" max="4883" width="18.28515625" style="104" customWidth="1"/>
    <col min="4884" max="4884" width="14.42578125" style="104" customWidth="1"/>
    <col min="4885" max="5120" width="11.42578125" style="104"/>
    <col min="5121" max="5121" width="1.42578125" style="104" customWidth="1"/>
    <col min="5122" max="5122" width="6.140625" style="104" customWidth="1"/>
    <col min="5123" max="5123" width="9.42578125" style="104" customWidth="1"/>
    <col min="5124" max="5124" width="5.7109375" style="104" customWidth="1"/>
    <col min="5125" max="5125" width="2.42578125" style="104" customWidth="1"/>
    <col min="5126" max="5126" width="11.42578125" style="104"/>
    <col min="5127" max="5127" width="14.140625" style="104" customWidth="1"/>
    <col min="5128" max="5128" width="18.85546875" style="104" customWidth="1"/>
    <col min="5129" max="5129" width="8.5703125" style="104" customWidth="1"/>
    <col min="5130" max="5130" width="11.5703125" style="104" customWidth="1"/>
    <col min="5131" max="5131" width="17.28515625" style="104" customWidth="1"/>
    <col min="5132" max="5132" width="16.42578125" style="104" customWidth="1"/>
    <col min="5133" max="5133" width="15.85546875" style="104" customWidth="1"/>
    <col min="5134" max="5134" width="13.7109375" style="104" customWidth="1"/>
    <col min="5135" max="5135" width="11.42578125" style="104"/>
    <col min="5136" max="5136" width="14.7109375" style="104" customWidth="1"/>
    <col min="5137" max="5137" width="20.140625" style="104" customWidth="1"/>
    <col min="5138" max="5138" width="16" style="104" customWidth="1"/>
    <col min="5139" max="5139" width="18.28515625" style="104" customWidth="1"/>
    <col min="5140" max="5140" width="14.42578125" style="104" customWidth="1"/>
    <col min="5141" max="5376" width="11.42578125" style="104"/>
    <col min="5377" max="5377" width="1.42578125" style="104" customWidth="1"/>
    <col min="5378" max="5378" width="6.140625" style="104" customWidth="1"/>
    <col min="5379" max="5379" width="9.42578125" style="104" customWidth="1"/>
    <col min="5380" max="5380" width="5.7109375" style="104" customWidth="1"/>
    <col min="5381" max="5381" width="2.42578125" style="104" customWidth="1"/>
    <col min="5382" max="5382" width="11.42578125" style="104"/>
    <col min="5383" max="5383" width="14.140625" style="104" customWidth="1"/>
    <col min="5384" max="5384" width="18.85546875" style="104" customWidth="1"/>
    <col min="5385" max="5385" width="8.5703125" style="104" customWidth="1"/>
    <col min="5386" max="5386" width="11.5703125" style="104" customWidth="1"/>
    <col min="5387" max="5387" width="17.28515625" style="104" customWidth="1"/>
    <col min="5388" max="5388" width="16.42578125" style="104" customWidth="1"/>
    <col min="5389" max="5389" width="15.85546875" style="104" customWidth="1"/>
    <col min="5390" max="5390" width="13.7109375" style="104" customWidth="1"/>
    <col min="5391" max="5391" width="11.42578125" style="104"/>
    <col min="5392" max="5392" width="14.7109375" style="104" customWidth="1"/>
    <col min="5393" max="5393" width="20.140625" style="104" customWidth="1"/>
    <col min="5394" max="5394" width="16" style="104" customWidth="1"/>
    <col min="5395" max="5395" width="18.28515625" style="104" customWidth="1"/>
    <col min="5396" max="5396" width="14.42578125" style="104" customWidth="1"/>
    <col min="5397" max="5632" width="11.42578125" style="104"/>
    <col min="5633" max="5633" width="1.42578125" style="104" customWidth="1"/>
    <col min="5634" max="5634" width="6.140625" style="104" customWidth="1"/>
    <col min="5635" max="5635" width="9.42578125" style="104" customWidth="1"/>
    <col min="5636" max="5636" width="5.7109375" style="104" customWidth="1"/>
    <col min="5637" max="5637" width="2.42578125" style="104" customWidth="1"/>
    <col min="5638" max="5638" width="11.42578125" style="104"/>
    <col min="5639" max="5639" width="14.140625" style="104" customWidth="1"/>
    <col min="5640" max="5640" width="18.85546875" style="104" customWidth="1"/>
    <col min="5641" max="5641" width="8.5703125" style="104" customWidth="1"/>
    <col min="5642" max="5642" width="11.5703125" style="104" customWidth="1"/>
    <col min="5643" max="5643" width="17.28515625" style="104" customWidth="1"/>
    <col min="5644" max="5644" width="16.42578125" style="104" customWidth="1"/>
    <col min="5645" max="5645" width="15.85546875" style="104" customWidth="1"/>
    <col min="5646" max="5646" width="13.7109375" style="104" customWidth="1"/>
    <col min="5647" max="5647" width="11.42578125" style="104"/>
    <col min="5648" max="5648" width="14.7109375" style="104" customWidth="1"/>
    <col min="5649" max="5649" width="20.140625" style="104" customWidth="1"/>
    <col min="5650" max="5650" width="16" style="104" customWidth="1"/>
    <col min="5651" max="5651" width="18.28515625" style="104" customWidth="1"/>
    <col min="5652" max="5652" width="14.42578125" style="104" customWidth="1"/>
    <col min="5653" max="5888" width="11.42578125" style="104"/>
    <col min="5889" max="5889" width="1.42578125" style="104" customWidth="1"/>
    <col min="5890" max="5890" width="6.140625" style="104" customWidth="1"/>
    <col min="5891" max="5891" width="9.42578125" style="104" customWidth="1"/>
    <col min="5892" max="5892" width="5.7109375" style="104" customWidth="1"/>
    <col min="5893" max="5893" width="2.42578125" style="104" customWidth="1"/>
    <col min="5894" max="5894" width="11.42578125" style="104"/>
    <col min="5895" max="5895" width="14.140625" style="104" customWidth="1"/>
    <col min="5896" max="5896" width="18.85546875" style="104" customWidth="1"/>
    <col min="5897" max="5897" width="8.5703125" style="104" customWidth="1"/>
    <col min="5898" max="5898" width="11.5703125" style="104" customWidth="1"/>
    <col min="5899" max="5899" width="17.28515625" style="104" customWidth="1"/>
    <col min="5900" max="5900" width="16.42578125" style="104" customWidth="1"/>
    <col min="5901" max="5901" width="15.85546875" style="104" customWidth="1"/>
    <col min="5902" max="5902" width="13.7109375" style="104" customWidth="1"/>
    <col min="5903" max="5903" width="11.42578125" style="104"/>
    <col min="5904" max="5904" width="14.7109375" style="104" customWidth="1"/>
    <col min="5905" max="5905" width="20.140625" style="104" customWidth="1"/>
    <col min="5906" max="5906" width="16" style="104" customWidth="1"/>
    <col min="5907" max="5907" width="18.28515625" style="104" customWidth="1"/>
    <col min="5908" max="5908" width="14.42578125" style="104" customWidth="1"/>
    <col min="5909" max="6144" width="11.42578125" style="104"/>
    <col min="6145" max="6145" width="1.42578125" style="104" customWidth="1"/>
    <col min="6146" max="6146" width="6.140625" style="104" customWidth="1"/>
    <col min="6147" max="6147" width="9.42578125" style="104" customWidth="1"/>
    <col min="6148" max="6148" width="5.7109375" style="104" customWidth="1"/>
    <col min="6149" max="6149" width="2.42578125" style="104" customWidth="1"/>
    <col min="6150" max="6150" width="11.42578125" style="104"/>
    <col min="6151" max="6151" width="14.140625" style="104" customWidth="1"/>
    <col min="6152" max="6152" width="18.85546875" style="104" customWidth="1"/>
    <col min="6153" max="6153" width="8.5703125" style="104" customWidth="1"/>
    <col min="6154" max="6154" width="11.5703125" style="104" customWidth="1"/>
    <col min="6155" max="6155" width="17.28515625" style="104" customWidth="1"/>
    <col min="6156" max="6156" width="16.42578125" style="104" customWidth="1"/>
    <col min="6157" max="6157" width="15.85546875" style="104" customWidth="1"/>
    <col min="6158" max="6158" width="13.7109375" style="104" customWidth="1"/>
    <col min="6159" max="6159" width="11.42578125" style="104"/>
    <col min="6160" max="6160" width="14.7109375" style="104" customWidth="1"/>
    <col min="6161" max="6161" width="20.140625" style="104" customWidth="1"/>
    <col min="6162" max="6162" width="16" style="104" customWidth="1"/>
    <col min="6163" max="6163" width="18.28515625" style="104" customWidth="1"/>
    <col min="6164" max="6164" width="14.42578125" style="104" customWidth="1"/>
    <col min="6165" max="6400" width="11.42578125" style="104"/>
    <col min="6401" max="6401" width="1.42578125" style="104" customWidth="1"/>
    <col min="6402" max="6402" width="6.140625" style="104" customWidth="1"/>
    <col min="6403" max="6403" width="9.42578125" style="104" customWidth="1"/>
    <col min="6404" max="6404" width="5.7109375" style="104" customWidth="1"/>
    <col min="6405" max="6405" width="2.42578125" style="104" customWidth="1"/>
    <col min="6406" max="6406" width="11.42578125" style="104"/>
    <col min="6407" max="6407" width="14.140625" style="104" customWidth="1"/>
    <col min="6408" max="6408" width="18.85546875" style="104" customWidth="1"/>
    <col min="6409" max="6409" width="8.5703125" style="104" customWidth="1"/>
    <col min="6410" max="6410" width="11.5703125" style="104" customWidth="1"/>
    <col min="6411" max="6411" width="17.28515625" style="104" customWidth="1"/>
    <col min="6412" max="6412" width="16.42578125" style="104" customWidth="1"/>
    <col min="6413" max="6413" width="15.85546875" style="104" customWidth="1"/>
    <col min="6414" max="6414" width="13.7109375" style="104" customWidth="1"/>
    <col min="6415" max="6415" width="11.42578125" style="104"/>
    <col min="6416" max="6416" width="14.7109375" style="104" customWidth="1"/>
    <col min="6417" max="6417" width="20.140625" style="104" customWidth="1"/>
    <col min="6418" max="6418" width="16" style="104" customWidth="1"/>
    <col min="6419" max="6419" width="18.28515625" style="104" customWidth="1"/>
    <col min="6420" max="6420" width="14.42578125" style="104" customWidth="1"/>
    <col min="6421" max="6656" width="11.42578125" style="104"/>
    <col min="6657" max="6657" width="1.42578125" style="104" customWidth="1"/>
    <col min="6658" max="6658" width="6.140625" style="104" customWidth="1"/>
    <col min="6659" max="6659" width="9.42578125" style="104" customWidth="1"/>
    <col min="6660" max="6660" width="5.7109375" style="104" customWidth="1"/>
    <col min="6661" max="6661" width="2.42578125" style="104" customWidth="1"/>
    <col min="6662" max="6662" width="11.42578125" style="104"/>
    <col min="6663" max="6663" width="14.140625" style="104" customWidth="1"/>
    <col min="6664" max="6664" width="18.85546875" style="104" customWidth="1"/>
    <col min="6665" max="6665" width="8.5703125" style="104" customWidth="1"/>
    <col min="6666" max="6666" width="11.5703125" style="104" customWidth="1"/>
    <col min="6667" max="6667" width="17.28515625" style="104" customWidth="1"/>
    <col min="6668" max="6668" width="16.42578125" style="104" customWidth="1"/>
    <col min="6669" max="6669" width="15.85546875" style="104" customWidth="1"/>
    <col min="6670" max="6670" width="13.7109375" style="104" customWidth="1"/>
    <col min="6671" max="6671" width="11.42578125" style="104"/>
    <col min="6672" max="6672" width="14.7109375" style="104" customWidth="1"/>
    <col min="6673" max="6673" width="20.140625" style="104" customWidth="1"/>
    <col min="6674" max="6674" width="16" style="104" customWidth="1"/>
    <col min="6675" max="6675" width="18.28515625" style="104" customWidth="1"/>
    <col min="6676" max="6676" width="14.42578125" style="104" customWidth="1"/>
    <col min="6677" max="6912" width="11.42578125" style="104"/>
    <col min="6913" max="6913" width="1.42578125" style="104" customWidth="1"/>
    <col min="6914" max="6914" width="6.140625" style="104" customWidth="1"/>
    <col min="6915" max="6915" width="9.42578125" style="104" customWidth="1"/>
    <col min="6916" max="6916" width="5.7109375" style="104" customWidth="1"/>
    <col min="6917" max="6917" width="2.42578125" style="104" customWidth="1"/>
    <col min="6918" max="6918" width="11.42578125" style="104"/>
    <col min="6919" max="6919" width="14.140625" style="104" customWidth="1"/>
    <col min="6920" max="6920" width="18.85546875" style="104" customWidth="1"/>
    <col min="6921" max="6921" width="8.5703125" style="104" customWidth="1"/>
    <col min="6922" max="6922" width="11.5703125" style="104" customWidth="1"/>
    <col min="6923" max="6923" width="17.28515625" style="104" customWidth="1"/>
    <col min="6924" max="6924" width="16.42578125" style="104" customWidth="1"/>
    <col min="6925" max="6925" width="15.85546875" style="104" customWidth="1"/>
    <col min="6926" max="6926" width="13.7109375" style="104" customWidth="1"/>
    <col min="6927" max="6927" width="11.42578125" style="104"/>
    <col min="6928" max="6928" width="14.7109375" style="104" customWidth="1"/>
    <col min="6929" max="6929" width="20.140625" style="104" customWidth="1"/>
    <col min="6930" max="6930" width="16" style="104" customWidth="1"/>
    <col min="6931" max="6931" width="18.28515625" style="104" customWidth="1"/>
    <col min="6932" max="6932" width="14.42578125" style="104" customWidth="1"/>
    <col min="6933" max="7168" width="11.42578125" style="104"/>
    <col min="7169" max="7169" width="1.42578125" style="104" customWidth="1"/>
    <col min="7170" max="7170" width="6.140625" style="104" customWidth="1"/>
    <col min="7171" max="7171" width="9.42578125" style="104" customWidth="1"/>
    <col min="7172" max="7172" width="5.7109375" style="104" customWidth="1"/>
    <col min="7173" max="7173" width="2.42578125" style="104" customWidth="1"/>
    <col min="7174" max="7174" width="11.42578125" style="104"/>
    <col min="7175" max="7175" width="14.140625" style="104" customWidth="1"/>
    <col min="7176" max="7176" width="18.85546875" style="104" customWidth="1"/>
    <col min="7177" max="7177" width="8.5703125" style="104" customWidth="1"/>
    <col min="7178" max="7178" width="11.5703125" style="104" customWidth="1"/>
    <col min="7179" max="7179" width="17.28515625" style="104" customWidth="1"/>
    <col min="7180" max="7180" width="16.42578125" style="104" customWidth="1"/>
    <col min="7181" max="7181" width="15.85546875" style="104" customWidth="1"/>
    <col min="7182" max="7182" width="13.7109375" style="104" customWidth="1"/>
    <col min="7183" max="7183" width="11.42578125" style="104"/>
    <col min="7184" max="7184" width="14.7109375" style="104" customWidth="1"/>
    <col min="7185" max="7185" width="20.140625" style="104" customWidth="1"/>
    <col min="7186" max="7186" width="16" style="104" customWidth="1"/>
    <col min="7187" max="7187" width="18.28515625" style="104" customWidth="1"/>
    <col min="7188" max="7188" width="14.42578125" style="104" customWidth="1"/>
    <col min="7189" max="7424" width="11.42578125" style="104"/>
    <col min="7425" max="7425" width="1.42578125" style="104" customWidth="1"/>
    <col min="7426" max="7426" width="6.140625" style="104" customWidth="1"/>
    <col min="7427" max="7427" width="9.42578125" style="104" customWidth="1"/>
    <col min="7428" max="7428" width="5.7109375" style="104" customWidth="1"/>
    <col min="7429" max="7429" width="2.42578125" style="104" customWidth="1"/>
    <col min="7430" max="7430" width="11.42578125" style="104"/>
    <col min="7431" max="7431" width="14.140625" style="104" customWidth="1"/>
    <col min="7432" max="7432" width="18.85546875" style="104" customWidth="1"/>
    <col min="7433" max="7433" width="8.5703125" style="104" customWidth="1"/>
    <col min="7434" max="7434" width="11.5703125" style="104" customWidth="1"/>
    <col min="7435" max="7435" width="17.28515625" style="104" customWidth="1"/>
    <col min="7436" max="7436" width="16.42578125" style="104" customWidth="1"/>
    <col min="7437" max="7437" width="15.85546875" style="104" customWidth="1"/>
    <col min="7438" max="7438" width="13.7109375" style="104" customWidth="1"/>
    <col min="7439" max="7439" width="11.42578125" style="104"/>
    <col min="7440" max="7440" width="14.7109375" style="104" customWidth="1"/>
    <col min="7441" max="7441" width="20.140625" style="104" customWidth="1"/>
    <col min="7442" max="7442" width="16" style="104" customWidth="1"/>
    <col min="7443" max="7443" width="18.28515625" style="104" customWidth="1"/>
    <col min="7444" max="7444" width="14.42578125" style="104" customWidth="1"/>
    <col min="7445" max="7680" width="11.42578125" style="104"/>
    <col min="7681" max="7681" width="1.42578125" style="104" customWidth="1"/>
    <col min="7682" max="7682" width="6.140625" style="104" customWidth="1"/>
    <col min="7683" max="7683" width="9.42578125" style="104" customWidth="1"/>
    <col min="7684" max="7684" width="5.7109375" style="104" customWidth="1"/>
    <col min="7685" max="7685" width="2.42578125" style="104" customWidth="1"/>
    <col min="7686" max="7686" width="11.42578125" style="104"/>
    <col min="7687" max="7687" width="14.140625" style="104" customWidth="1"/>
    <col min="7688" max="7688" width="18.85546875" style="104" customWidth="1"/>
    <col min="7689" max="7689" width="8.5703125" style="104" customWidth="1"/>
    <col min="7690" max="7690" width="11.5703125" style="104" customWidth="1"/>
    <col min="7691" max="7691" width="17.28515625" style="104" customWidth="1"/>
    <col min="7692" max="7692" width="16.42578125" style="104" customWidth="1"/>
    <col min="7693" max="7693" width="15.85546875" style="104" customWidth="1"/>
    <col min="7694" max="7694" width="13.7109375" style="104" customWidth="1"/>
    <col min="7695" max="7695" width="11.42578125" style="104"/>
    <col min="7696" max="7696" width="14.7109375" style="104" customWidth="1"/>
    <col min="7697" max="7697" width="20.140625" style="104" customWidth="1"/>
    <col min="7698" max="7698" width="16" style="104" customWidth="1"/>
    <col min="7699" max="7699" width="18.28515625" style="104" customWidth="1"/>
    <col min="7700" max="7700" width="14.42578125" style="104" customWidth="1"/>
    <col min="7701" max="7936" width="11.42578125" style="104"/>
    <col min="7937" max="7937" width="1.42578125" style="104" customWidth="1"/>
    <col min="7938" max="7938" width="6.140625" style="104" customWidth="1"/>
    <col min="7939" max="7939" width="9.42578125" style="104" customWidth="1"/>
    <col min="7940" max="7940" width="5.7109375" style="104" customWidth="1"/>
    <col min="7941" max="7941" width="2.42578125" style="104" customWidth="1"/>
    <col min="7942" max="7942" width="11.42578125" style="104"/>
    <col min="7943" max="7943" width="14.140625" style="104" customWidth="1"/>
    <col min="7944" max="7944" width="18.85546875" style="104" customWidth="1"/>
    <col min="7945" max="7945" width="8.5703125" style="104" customWidth="1"/>
    <col min="7946" max="7946" width="11.5703125" style="104" customWidth="1"/>
    <col min="7947" max="7947" width="17.28515625" style="104" customWidth="1"/>
    <col min="7948" max="7948" width="16.42578125" style="104" customWidth="1"/>
    <col min="7949" max="7949" width="15.85546875" style="104" customWidth="1"/>
    <col min="7950" max="7950" width="13.7109375" style="104" customWidth="1"/>
    <col min="7951" max="7951" width="11.42578125" style="104"/>
    <col min="7952" max="7952" width="14.7109375" style="104" customWidth="1"/>
    <col min="7953" max="7953" width="20.140625" style="104" customWidth="1"/>
    <col min="7954" max="7954" width="16" style="104" customWidth="1"/>
    <col min="7955" max="7955" width="18.28515625" style="104" customWidth="1"/>
    <col min="7956" max="7956" width="14.42578125" style="104" customWidth="1"/>
    <col min="7957" max="8192" width="11.42578125" style="104"/>
    <col min="8193" max="8193" width="1.42578125" style="104" customWidth="1"/>
    <col min="8194" max="8194" width="6.140625" style="104" customWidth="1"/>
    <col min="8195" max="8195" width="9.42578125" style="104" customWidth="1"/>
    <col min="8196" max="8196" width="5.7109375" style="104" customWidth="1"/>
    <col min="8197" max="8197" width="2.42578125" style="104" customWidth="1"/>
    <col min="8198" max="8198" width="11.42578125" style="104"/>
    <col min="8199" max="8199" width="14.140625" style="104" customWidth="1"/>
    <col min="8200" max="8200" width="18.85546875" style="104" customWidth="1"/>
    <col min="8201" max="8201" width="8.5703125" style="104" customWidth="1"/>
    <col min="8202" max="8202" width="11.5703125" style="104" customWidth="1"/>
    <col min="8203" max="8203" width="17.28515625" style="104" customWidth="1"/>
    <col min="8204" max="8204" width="16.42578125" style="104" customWidth="1"/>
    <col min="8205" max="8205" width="15.85546875" style="104" customWidth="1"/>
    <col min="8206" max="8206" width="13.7109375" style="104" customWidth="1"/>
    <col min="8207" max="8207" width="11.42578125" style="104"/>
    <col min="8208" max="8208" width="14.7109375" style="104" customWidth="1"/>
    <col min="8209" max="8209" width="20.140625" style="104" customWidth="1"/>
    <col min="8210" max="8210" width="16" style="104" customWidth="1"/>
    <col min="8211" max="8211" width="18.28515625" style="104" customWidth="1"/>
    <col min="8212" max="8212" width="14.42578125" style="104" customWidth="1"/>
    <col min="8213" max="8448" width="11.42578125" style="104"/>
    <col min="8449" max="8449" width="1.42578125" style="104" customWidth="1"/>
    <col min="8450" max="8450" width="6.140625" style="104" customWidth="1"/>
    <col min="8451" max="8451" width="9.42578125" style="104" customWidth="1"/>
    <col min="8452" max="8452" width="5.7109375" style="104" customWidth="1"/>
    <col min="8453" max="8453" width="2.42578125" style="104" customWidth="1"/>
    <col min="8454" max="8454" width="11.42578125" style="104"/>
    <col min="8455" max="8455" width="14.140625" style="104" customWidth="1"/>
    <col min="8456" max="8456" width="18.85546875" style="104" customWidth="1"/>
    <col min="8457" max="8457" width="8.5703125" style="104" customWidth="1"/>
    <col min="8458" max="8458" width="11.5703125" style="104" customWidth="1"/>
    <col min="8459" max="8459" width="17.28515625" style="104" customWidth="1"/>
    <col min="8460" max="8460" width="16.42578125" style="104" customWidth="1"/>
    <col min="8461" max="8461" width="15.85546875" style="104" customWidth="1"/>
    <col min="8462" max="8462" width="13.7109375" style="104" customWidth="1"/>
    <col min="8463" max="8463" width="11.42578125" style="104"/>
    <col min="8464" max="8464" width="14.7109375" style="104" customWidth="1"/>
    <col min="8465" max="8465" width="20.140625" style="104" customWidth="1"/>
    <col min="8466" max="8466" width="16" style="104" customWidth="1"/>
    <col min="8467" max="8467" width="18.28515625" style="104" customWidth="1"/>
    <col min="8468" max="8468" width="14.42578125" style="104" customWidth="1"/>
    <col min="8469" max="8704" width="11.42578125" style="104"/>
    <col min="8705" max="8705" width="1.42578125" style="104" customWidth="1"/>
    <col min="8706" max="8706" width="6.140625" style="104" customWidth="1"/>
    <col min="8707" max="8707" width="9.42578125" style="104" customWidth="1"/>
    <col min="8708" max="8708" width="5.7109375" style="104" customWidth="1"/>
    <col min="8709" max="8709" width="2.42578125" style="104" customWidth="1"/>
    <col min="8710" max="8710" width="11.42578125" style="104"/>
    <col min="8711" max="8711" width="14.140625" style="104" customWidth="1"/>
    <col min="8712" max="8712" width="18.85546875" style="104" customWidth="1"/>
    <col min="8713" max="8713" width="8.5703125" style="104" customWidth="1"/>
    <col min="8714" max="8714" width="11.5703125" style="104" customWidth="1"/>
    <col min="8715" max="8715" width="17.28515625" style="104" customWidth="1"/>
    <col min="8716" max="8716" width="16.42578125" style="104" customWidth="1"/>
    <col min="8717" max="8717" width="15.85546875" style="104" customWidth="1"/>
    <col min="8718" max="8718" width="13.7109375" style="104" customWidth="1"/>
    <col min="8719" max="8719" width="11.42578125" style="104"/>
    <col min="8720" max="8720" width="14.7109375" style="104" customWidth="1"/>
    <col min="8721" max="8721" width="20.140625" style="104" customWidth="1"/>
    <col min="8722" max="8722" width="16" style="104" customWidth="1"/>
    <col min="8723" max="8723" width="18.28515625" style="104" customWidth="1"/>
    <col min="8724" max="8724" width="14.42578125" style="104" customWidth="1"/>
    <col min="8725" max="8960" width="11.42578125" style="104"/>
    <col min="8961" max="8961" width="1.42578125" style="104" customWidth="1"/>
    <col min="8962" max="8962" width="6.140625" style="104" customWidth="1"/>
    <col min="8963" max="8963" width="9.42578125" style="104" customWidth="1"/>
    <col min="8964" max="8964" width="5.7109375" style="104" customWidth="1"/>
    <col min="8965" max="8965" width="2.42578125" style="104" customWidth="1"/>
    <col min="8966" max="8966" width="11.42578125" style="104"/>
    <col min="8967" max="8967" width="14.140625" style="104" customWidth="1"/>
    <col min="8968" max="8968" width="18.85546875" style="104" customWidth="1"/>
    <col min="8969" max="8969" width="8.5703125" style="104" customWidth="1"/>
    <col min="8970" max="8970" width="11.5703125" style="104" customWidth="1"/>
    <col min="8971" max="8971" width="17.28515625" style="104" customWidth="1"/>
    <col min="8972" max="8972" width="16.42578125" style="104" customWidth="1"/>
    <col min="8973" max="8973" width="15.85546875" style="104" customWidth="1"/>
    <col min="8974" max="8974" width="13.7109375" style="104" customWidth="1"/>
    <col min="8975" max="8975" width="11.42578125" style="104"/>
    <col min="8976" max="8976" width="14.7109375" style="104" customWidth="1"/>
    <col min="8977" max="8977" width="20.140625" style="104" customWidth="1"/>
    <col min="8978" max="8978" width="16" style="104" customWidth="1"/>
    <col min="8979" max="8979" width="18.28515625" style="104" customWidth="1"/>
    <col min="8980" max="8980" width="14.42578125" style="104" customWidth="1"/>
    <col min="8981" max="9216" width="11.42578125" style="104"/>
    <col min="9217" max="9217" width="1.42578125" style="104" customWidth="1"/>
    <col min="9218" max="9218" width="6.140625" style="104" customWidth="1"/>
    <col min="9219" max="9219" width="9.42578125" style="104" customWidth="1"/>
    <col min="9220" max="9220" width="5.7109375" style="104" customWidth="1"/>
    <col min="9221" max="9221" width="2.42578125" style="104" customWidth="1"/>
    <col min="9222" max="9222" width="11.42578125" style="104"/>
    <col min="9223" max="9223" width="14.140625" style="104" customWidth="1"/>
    <col min="9224" max="9224" width="18.85546875" style="104" customWidth="1"/>
    <col min="9225" max="9225" width="8.5703125" style="104" customWidth="1"/>
    <col min="9226" max="9226" width="11.5703125" style="104" customWidth="1"/>
    <col min="9227" max="9227" width="17.28515625" style="104" customWidth="1"/>
    <col min="9228" max="9228" width="16.42578125" style="104" customWidth="1"/>
    <col min="9229" max="9229" width="15.85546875" style="104" customWidth="1"/>
    <col min="9230" max="9230" width="13.7109375" style="104" customWidth="1"/>
    <col min="9231" max="9231" width="11.42578125" style="104"/>
    <col min="9232" max="9232" width="14.7109375" style="104" customWidth="1"/>
    <col min="9233" max="9233" width="20.140625" style="104" customWidth="1"/>
    <col min="9234" max="9234" width="16" style="104" customWidth="1"/>
    <col min="9235" max="9235" width="18.28515625" style="104" customWidth="1"/>
    <col min="9236" max="9236" width="14.42578125" style="104" customWidth="1"/>
    <col min="9237" max="9472" width="11.42578125" style="104"/>
    <col min="9473" max="9473" width="1.42578125" style="104" customWidth="1"/>
    <col min="9474" max="9474" width="6.140625" style="104" customWidth="1"/>
    <col min="9475" max="9475" width="9.42578125" style="104" customWidth="1"/>
    <col min="9476" max="9476" width="5.7109375" style="104" customWidth="1"/>
    <col min="9477" max="9477" width="2.42578125" style="104" customWidth="1"/>
    <col min="9478" max="9478" width="11.42578125" style="104"/>
    <col min="9479" max="9479" width="14.140625" style="104" customWidth="1"/>
    <col min="9480" max="9480" width="18.85546875" style="104" customWidth="1"/>
    <col min="9481" max="9481" width="8.5703125" style="104" customWidth="1"/>
    <col min="9482" max="9482" width="11.5703125" style="104" customWidth="1"/>
    <col min="9483" max="9483" width="17.28515625" style="104" customWidth="1"/>
    <col min="9484" max="9484" width="16.42578125" style="104" customWidth="1"/>
    <col min="9485" max="9485" width="15.85546875" style="104" customWidth="1"/>
    <col min="9486" max="9486" width="13.7109375" style="104" customWidth="1"/>
    <col min="9487" max="9487" width="11.42578125" style="104"/>
    <col min="9488" max="9488" width="14.7109375" style="104" customWidth="1"/>
    <col min="9489" max="9489" width="20.140625" style="104" customWidth="1"/>
    <col min="9490" max="9490" width="16" style="104" customWidth="1"/>
    <col min="9491" max="9491" width="18.28515625" style="104" customWidth="1"/>
    <col min="9492" max="9492" width="14.42578125" style="104" customWidth="1"/>
    <col min="9493" max="9728" width="11.42578125" style="104"/>
    <col min="9729" max="9729" width="1.42578125" style="104" customWidth="1"/>
    <col min="9730" max="9730" width="6.140625" style="104" customWidth="1"/>
    <col min="9731" max="9731" width="9.42578125" style="104" customWidth="1"/>
    <col min="9732" max="9732" width="5.7109375" style="104" customWidth="1"/>
    <col min="9733" max="9733" width="2.42578125" style="104" customWidth="1"/>
    <col min="9734" max="9734" width="11.42578125" style="104"/>
    <col min="9735" max="9735" width="14.140625" style="104" customWidth="1"/>
    <col min="9736" max="9736" width="18.85546875" style="104" customWidth="1"/>
    <col min="9737" max="9737" width="8.5703125" style="104" customWidth="1"/>
    <col min="9738" max="9738" width="11.5703125" style="104" customWidth="1"/>
    <col min="9739" max="9739" width="17.28515625" style="104" customWidth="1"/>
    <col min="9740" max="9740" width="16.42578125" style="104" customWidth="1"/>
    <col min="9741" max="9741" width="15.85546875" style="104" customWidth="1"/>
    <col min="9742" max="9742" width="13.7109375" style="104" customWidth="1"/>
    <col min="9743" max="9743" width="11.42578125" style="104"/>
    <col min="9744" max="9744" width="14.7109375" style="104" customWidth="1"/>
    <col min="9745" max="9745" width="20.140625" style="104" customWidth="1"/>
    <col min="9746" max="9746" width="16" style="104" customWidth="1"/>
    <col min="9747" max="9747" width="18.28515625" style="104" customWidth="1"/>
    <col min="9748" max="9748" width="14.42578125" style="104" customWidth="1"/>
    <col min="9749" max="9984" width="11.42578125" style="104"/>
    <col min="9985" max="9985" width="1.42578125" style="104" customWidth="1"/>
    <col min="9986" max="9986" width="6.140625" style="104" customWidth="1"/>
    <col min="9987" max="9987" width="9.42578125" style="104" customWidth="1"/>
    <col min="9988" max="9988" width="5.7109375" style="104" customWidth="1"/>
    <col min="9989" max="9989" width="2.42578125" style="104" customWidth="1"/>
    <col min="9990" max="9990" width="11.42578125" style="104"/>
    <col min="9991" max="9991" width="14.140625" style="104" customWidth="1"/>
    <col min="9992" max="9992" width="18.85546875" style="104" customWidth="1"/>
    <col min="9993" max="9993" width="8.5703125" style="104" customWidth="1"/>
    <col min="9994" max="9994" width="11.5703125" style="104" customWidth="1"/>
    <col min="9995" max="9995" width="17.28515625" style="104" customWidth="1"/>
    <col min="9996" max="9996" width="16.42578125" style="104" customWidth="1"/>
    <col min="9997" max="9997" width="15.85546875" style="104" customWidth="1"/>
    <col min="9998" max="9998" width="13.7109375" style="104" customWidth="1"/>
    <col min="9999" max="9999" width="11.42578125" style="104"/>
    <col min="10000" max="10000" width="14.7109375" style="104" customWidth="1"/>
    <col min="10001" max="10001" width="20.140625" style="104" customWidth="1"/>
    <col min="10002" max="10002" width="16" style="104" customWidth="1"/>
    <col min="10003" max="10003" width="18.28515625" style="104" customWidth="1"/>
    <col min="10004" max="10004" width="14.42578125" style="104" customWidth="1"/>
    <col min="10005" max="10240" width="11.42578125" style="104"/>
    <col min="10241" max="10241" width="1.42578125" style="104" customWidth="1"/>
    <col min="10242" max="10242" width="6.140625" style="104" customWidth="1"/>
    <col min="10243" max="10243" width="9.42578125" style="104" customWidth="1"/>
    <col min="10244" max="10244" width="5.7109375" style="104" customWidth="1"/>
    <col min="10245" max="10245" width="2.42578125" style="104" customWidth="1"/>
    <col min="10246" max="10246" width="11.42578125" style="104"/>
    <col min="10247" max="10247" width="14.140625" style="104" customWidth="1"/>
    <col min="10248" max="10248" width="18.85546875" style="104" customWidth="1"/>
    <col min="10249" max="10249" width="8.5703125" style="104" customWidth="1"/>
    <col min="10250" max="10250" width="11.5703125" style="104" customWidth="1"/>
    <col min="10251" max="10251" width="17.28515625" style="104" customWidth="1"/>
    <col min="10252" max="10252" width="16.42578125" style="104" customWidth="1"/>
    <col min="10253" max="10253" width="15.85546875" style="104" customWidth="1"/>
    <col min="10254" max="10254" width="13.7109375" style="104" customWidth="1"/>
    <col min="10255" max="10255" width="11.42578125" style="104"/>
    <col min="10256" max="10256" width="14.7109375" style="104" customWidth="1"/>
    <col min="10257" max="10257" width="20.140625" style="104" customWidth="1"/>
    <col min="10258" max="10258" width="16" style="104" customWidth="1"/>
    <col min="10259" max="10259" width="18.28515625" style="104" customWidth="1"/>
    <col min="10260" max="10260" width="14.42578125" style="104" customWidth="1"/>
    <col min="10261" max="10496" width="11.42578125" style="104"/>
    <col min="10497" max="10497" width="1.42578125" style="104" customWidth="1"/>
    <col min="10498" max="10498" width="6.140625" style="104" customWidth="1"/>
    <col min="10499" max="10499" width="9.42578125" style="104" customWidth="1"/>
    <col min="10500" max="10500" width="5.7109375" style="104" customWidth="1"/>
    <col min="10501" max="10501" width="2.42578125" style="104" customWidth="1"/>
    <col min="10502" max="10502" width="11.42578125" style="104"/>
    <col min="10503" max="10503" width="14.140625" style="104" customWidth="1"/>
    <col min="10504" max="10504" width="18.85546875" style="104" customWidth="1"/>
    <col min="10505" max="10505" width="8.5703125" style="104" customWidth="1"/>
    <col min="10506" max="10506" width="11.5703125" style="104" customWidth="1"/>
    <col min="10507" max="10507" width="17.28515625" style="104" customWidth="1"/>
    <col min="10508" max="10508" width="16.42578125" style="104" customWidth="1"/>
    <col min="10509" max="10509" width="15.85546875" style="104" customWidth="1"/>
    <col min="10510" max="10510" width="13.7109375" style="104" customWidth="1"/>
    <col min="10511" max="10511" width="11.42578125" style="104"/>
    <col min="10512" max="10512" width="14.7109375" style="104" customWidth="1"/>
    <col min="10513" max="10513" width="20.140625" style="104" customWidth="1"/>
    <col min="10514" max="10514" width="16" style="104" customWidth="1"/>
    <col min="10515" max="10515" width="18.28515625" style="104" customWidth="1"/>
    <col min="10516" max="10516" width="14.42578125" style="104" customWidth="1"/>
    <col min="10517" max="10752" width="11.42578125" style="104"/>
    <col min="10753" max="10753" width="1.42578125" style="104" customWidth="1"/>
    <col min="10754" max="10754" width="6.140625" style="104" customWidth="1"/>
    <col min="10755" max="10755" width="9.42578125" style="104" customWidth="1"/>
    <col min="10756" max="10756" width="5.7109375" style="104" customWidth="1"/>
    <col min="10757" max="10757" width="2.42578125" style="104" customWidth="1"/>
    <col min="10758" max="10758" width="11.42578125" style="104"/>
    <col min="10759" max="10759" width="14.140625" style="104" customWidth="1"/>
    <col min="10760" max="10760" width="18.85546875" style="104" customWidth="1"/>
    <col min="10761" max="10761" width="8.5703125" style="104" customWidth="1"/>
    <col min="10762" max="10762" width="11.5703125" style="104" customWidth="1"/>
    <col min="10763" max="10763" width="17.28515625" style="104" customWidth="1"/>
    <col min="10764" max="10764" width="16.42578125" style="104" customWidth="1"/>
    <col min="10765" max="10765" width="15.85546875" style="104" customWidth="1"/>
    <col min="10766" max="10766" width="13.7109375" style="104" customWidth="1"/>
    <col min="10767" max="10767" width="11.42578125" style="104"/>
    <col min="10768" max="10768" width="14.7109375" style="104" customWidth="1"/>
    <col min="10769" max="10769" width="20.140625" style="104" customWidth="1"/>
    <col min="10770" max="10770" width="16" style="104" customWidth="1"/>
    <col min="10771" max="10771" width="18.28515625" style="104" customWidth="1"/>
    <col min="10772" max="10772" width="14.42578125" style="104" customWidth="1"/>
    <col min="10773" max="11008" width="11.42578125" style="104"/>
    <col min="11009" max="11009" width="1.42578125" style="104" customWidth="1"/>
    <col min="11010" max="11010" width="6.140625" style="104" customWidth="1"/>
    <col min="11011" max="11011" width="9.42578125" style="104" customWidth="1"/>
    <col min="11012" max="11012" width="5.7109375" style="104" customWidth="1"/>
    <col min="11013" max="11013" width="2.42578125" style="104" customWidth="1"/>
    <col min="11014" max="11014" width="11.42578125" style="104"/>
    <col min="11015" max="11015" width="14.140625" style="104" customWidth="1"/>
    <col min="11016" max="11016" width="18.85546875" style="104" customWidth="1"/>
    <col min="11017" max="11017" width="8.5703125" style="104" customWidth="1"/>
    <col min="11018" max="11018" width="11.5703125" style="104" customWidth="1"/>
    <col min="11019" max="11019" width="17.28515625" style="104" customWidth="1"/>
    <col min="11020" max="11020" width="16.42578125" style="104" customWidth="1"/>
    <col min="11021" max="11021" width="15.85546875" style="104" customWidth="1"/>
    <col min="11022" max="11022" width="13.7109375" style="104" customWidth="1"/>
    <col min="11023" max="11023" width="11.42578125" style="104"/>
    <col min="11024" max="11024" width="14.7109375" style="104" customWidth="1"/>
    <col min="11025" max="11025" width="20.140625" style="104" customWidth="1"/>
    <col min="11026" max="11026" width="16" style="104" customWidth="1"/>
    <col min="11027" max="11027" width="18.28515625" style="104" customWidth="1"/>
    <col min="11028" max="11028" width="14.42578125" style="104" customWidth="1"/>
    <col min="11029" max="11264" width="11.42578125" style="104"/>
    <col min="11265" max="11265" width="1.42578125" style="104" customWidth="1"/>
    <col min="11266" max="11266" width="6.140625" style="104" customWidth="1"/>
    <col min="11267" max="11267" width="9.42578125" style="104" customWidth="1"/>
    <col min="11268" max="11268" width="5.7109375" style="104" customWidth="1"/>
    <col min="11269" max="11269" width="2.42578125" style="104" customWidth="1"/>
    <col min="11270" max="11270" width="11.42578125" style="104"/>
    <col min="11271" max="11271" width="14.140625" style="104" customWidth="1"/>
    <col min="11272" max="11272" width="18.85546875" style="104" customWidth="1"/>
    <col min="11273" max="11273" width="8.5703125" style="104" customWidth="1"/>
    <col min="11274" max="11274" width="11.5703125" style="104" customWidth="1"/>
    <col min="11275" max="11275" width="17.28515625" style="104" customWidth="1"/>
    <col min="11276" max="11276" width="16.42578125" style="104" customWidth="1"/>
    <col min="11277" max="11277" width="15.85546875" style="104" customWidth="1"/>
    <col min="11278" max="11278" width="13.7109375" style="104" customWidth="1"/>
    <col min="11279" max="11279" width="11.42578125" style="104"/>
    <col min="11280" max="11280" width="14.7109375" style="104" customWidth="1"/>
    <col min="11281" max="11281" width="20.140625" style="104" customWidth="1"/>
    <col min="11282" max="11282" width="16" style="104" customWidth="1"/>
    <col min="11283" max="11283" width="18.28515625" style="104" customWidth="1"/>
    <col min="11284" max="11284" width="14.42578125" style="104" customWidth="1"/>
    <col min="11285" max="11520" width="11.42578125" style="104"/>
    <col min="11521" max="11521" width="1.42578125" style="104" customWidth="1"/>
    <col min="11522" max="11522" width="6.140625" style="104" customWidth="1"/>
    <col min="11523" max="11523" width="9.42578125" style="104" customWidth="1"/>
    <col min="11524" max="11524" width="5.7109375" style="104" customWidth="1"/>
    <col min="11525" max="11525" width="2.42578125" style="104" customWidth="1"/>
    <col min="11526" max="11526" width="11.42578125" style="104"/>
    <col min="11527" max="11527" width="14.140625" style="104" customWidth="1"/>
    <col min="11528" max="11528" width="18.85546875" style="104" customWidth="1"/>
    <col min="11529" max="11529" width="8.5703125" style="104" customWidth="1"/>
    <col min="11530" max="11530" width="11.5703125" style="104" customWidth="1"/>
    <col min="11531" max="11531" width="17.28515625" style="104" customWidth="1"/>
    <col min="11532" max="11532" width="16.42578125" style="104" customWidth="1"/>
    <col min="11533" max="11533" width="15.85546875" style="104" customWidth="1"/>
    <col min="11534" max="11534" width="13.7109375" style="104" customWidth="1"/>
    <col min="11535" max="11535" width="11.42578125" style="104"/>
    <col min="11536" max="11536" width="14.7109375" style="104" customWidth="1"/>
    <col min="11537" max="11537" width="20.140625" style="104" customWidth="1"/>
    <col min="11538" max="11538" width="16" style="104" customWidth="1"/>
    <col min="11539" max="11539" width="18.28515625" style="104" customWidth="1"/>
    <col min="11540" max="11540" width="14.42578125" style="104" customWidth="1"/>
    <col min="11541" max="11776" width="11.42578125" style="104"/>
    <col min="11777" max="11777" width="1.42578125" style="104" customWidth="1"/>
    <col min="11778" max="11778" width="6.140625" style="104" customWidth="1"/>
    <col min="11779" max="11779" width="9.42578125" style="104" customWidth="1"/>
    <col min="11780" max="11780" width="5.7109375" style="104" customWidth="1"/>
    <col min="11781" max="11781" width="2.42578125" style="104" customWidth="1"/>
    <col min="11782" max="11782" width="11.42578125" style="104"/>
    <col min="11783" max="11783" width="14.140625" style="104" customWidth="1"/>
    <col min="11784" max="11784" width="18.85546875" style="104" customWidth="1"/>
    <col min="11785" max="11785" width="8.5703125" style="104" customWidth="1"/>
    <col min="11786" max="11786" width="11.5703125" style="104" customWidth="1"/>
    <col min="11787" max="11787" width="17.28515625" style="104" customWidth="1"/>
    <col min="11788" max="11788" width="16.42578125" style="104" customWidth="1"/>
    <col min="11789" max="11789" width="15.85546875" style="104" customWidth="1"/>
    <col min="11790" max="11790" width="13.7109375" style="104" customWidth="1"/>
    <col min="11791" max="11791" width="11.42578125" style="104"/>
    <col min="11792" max="11792" width="14.7109375" style="104" customWidth="1"/>
    <col min="11793" max="11793" width="20.140625" style="104" customWidth="1"/>
    <col min="11794" max="11794" width="16" style="104" customWidth="1"/>
    <col min="11795" max="11795" width="18.28515625" style="104" customWidth="1"/>
    <col min="11796" max="11796" width="14.42578125" style="104" customWidth="1"/>
    <col min="11797" max="12032" width="11.42578125" style="104"/>
    <col min="12033" max="12033" width="1.42578125" style="104" customWidth="1"/>
    <col min="12034" max="12034" width="6.140625" style="104" customWidth="1"/>
    <col min="12035" max="12035" width="9.42578125" style="104" customWidth="1"/>
    <col min="12036" max="12036" width="5.7109375" style="104" customWidth="1"/>
    <col min="12037" max="12037" width="2.42578125" style="104" customWidth="1"/>
    <col min="12038" max="12038" width="11.42578125" style="104"/>
    <col min="12039" max="12039" width="14.140625" style="104" customWidth="1"/>
    <col min="12040" max="12040" width="18.85546875" style="104" customWidth="1"/>
    <col min="12041" max="12041" width="8.5703125" style="104" customWidth="1"/>
    <col min="12042" max="12042" width="11.5703125" style="104" customWidth="1"/>
    <col min="12043" max="12043" width="17.28515625" style="104" customWidth="1"/>
    <col min="12044" max="12044" width="16.42578125" style="104" customWidth="1"/>
    <col min="12045" max="12045" width="15.85546875" style="104" customWidth="1"/>
    <col min="12046" max="12046" width="13.7109375" style="104" customWidth="1"/>
    <col min="12047" max="12047" width="11.42578125" style="104"/>
    <col min="12048" max="12048" width="14.7109375" style="104" customWidth="1"/>
    <col min="12049" max="12049" width="20.140625" style="104" customWidth="1"/>
    <col min="12050" max="12050" width="16" style="104" customWidth="1"/>
    <col min="12051" max="12051" width="18.28515625" style="104" customWidth="1"/>
    <col min="12052" max="12052" width="14.42578125" style="104" customWidth="1"/>
    <col min="12053" max="12288" width="11.42578125" style="104"/>
    <col min="12289" max="12289" width="1.42578125" style="104" customWidth="1"/>
    <col min="12290" max="12290" width="6.140625" style="104" customWidth="1"/>
    <col min="12291" max="12291" width="9.42578125" style="104" customWidth="1"/>
    <col min="12292" max="12292" width="5.7109375" style="104" customWidth="1"/>
    <col min="12293" max="12293" width="2.42578125" style="104" customWidth="1"/>
    <col min="12294" max="12294" width="11.42578125" style="104"/>
    <col min="12295" max="12295" width="14.140625" style="104" customWidth="1"/>
    <col min="12296" max="12296" width="18.85546875" style="104" customWidth="1"/>
    <col min="12297" max="12297" width="8.5703125" style="104" customWidth="1"/>
    <col min="12298" max="12298" width="11.5703125" style="104" customWidth="1"/>
    <col min="12299" max="12299" width="17.28515625" style="104" customWidth="1"/>
    <col min="12300" max="12300" width="16.42578125" style="104" customWidth="1"/>
    <col min="12301" max="12301" width="15.85546875" style="104" customWidth="1"/>
    <col min="12302" max="12302" width="13.7109375" style="104" customWidth="1"/>
    <col min="12303" max="12303" width="11.42578125" style="104"/>
    <col min="12304" max="12304" width="14.7109375" style="104" customWidth="1"/>
    <col min="12305" max="12305" width="20.140625" style="104" customWidth="1"/>
    <col min="12306" max="12306" width="16" style="104" customWidth="1"/>
    <col min="12307" max="12307" width="18.28515625" style="104" customWidth="1"/>
    <col min="12308" max="12308" width="14.42578125" style="104" customWidth="1"/>
    <col min="12309" max="12544" width="11.42578125" style="104"/>
    <col min="12545" max="12545" width="1.42578125" style="104" customWidth="1"/>
    <col min="12546" max="12546" width="6.140625" style="104" customWidth="1"/>
    <col min="12547" max="12547" width="9.42578125" style="104" customWidth="1"/>
    <col min="12548" max="12548" width="5.7109375" style="104" customWidth="1"/>
    <col min="12549" max="12549" width="2.42578125" style="104" customWidth="1"/>
    <col min="12550" max="12550" width="11.42578125" style="104"/>
    <col min="12551" max="12551" width="14.140625" style="104" customWidth="1"/>
    <col min="12552" max="12552" width="18.85546875" style="104" customWidth="1"/>
    <col min="12553" max="12553" width="8.5703125" style="104" customWidth="1"/>
    <col min="12554" max="12554" width="11.5703125" style="104" customWidth="1"/>
    <col min="12555" max="12555" width="17.28515625" style="104" customWidth="1"/>
    <col min="12556" max="12556" width="16.42578125" style="104" customWidth="1"/>
    <col min="12557" max="12557" width="15.85546875" style="104" customWidth="1"/>
    <col min="12558" max="12558" width="13.7109375" style="104" customWidth="1"/>
    <col min="12559" max="12559" width="11.42578125" style="104"/>
    <col min="12560" max="12560" width="14.7109375" style="104" customWidth="1"/>
    <col min="12561" max="12561" width="20.140625" style="104" customWidth="1"/>
    <col min="12562" max="12562" width="16" style="104" customWidth="1"/>
    <col min="12563" max="12563" width="18.28515625" style="104" customWidth="1"/>
    <col min="12564" max="12564" width="14.42578125" style="104" customWidth="1"/>
    <col min="12565" max="12800" width="11.42578125" style="104"/>
    <col min="12801" max="12801" width="1.42578125" style="104" customWidth="1"/>
    <col min="12802" max="12802" width="6.140625" style="104" customWidth="1"/>
    <col min="12803" max="12803" width="9.42578125" style="104" customWidth="1"/>
    <col min="12804" max="12804" width="5.7109375" style="104" customWidth="1"/>
    <col min="12805" max="12805" width="2.42578125" style="104" customWidth="1"/>
    <col min="12806" max="12806" width="11.42578125" style="104"/>
    <col min="12807" max="12807" width="14.140625" style="104" customWidth="1"/>
    <col min="12808" max="12808" width="18.85546875" style="104" customWidth="1"/>
    <col min="12809" max="12809" width="8.5703125" style="104" customWidth="1"/>
    <col min="12810" max="12810" width="11.5703125" style="104" customWidth="1"/>
    <col min="12811" max="12811" width="17.28515625" style="104" customWidth="1"/>
    <col min="12812" max="12812" width="16.42578125" style="104" customWidth="1"/>
    <col min="12813" max="12813" width="15.85546875" style="104" customWidth="1"/>
    <col min="12814" max="12814" width="13.7109375" style="104" customWidth="1"/>
    <col min="12815" max="12815" width="11.42578125" style="104"/>
    <col min="12816" max="12816" width="14.7109375" style="104" customWidth="1"/>
    <col min="12817" max="12817" width="20.140625" style="104" customWidth="1"/>
    <col min="12818" max="12818" width="16" style="104" customWidth="1"/>
    <col min="12819" max="12819" width="18.28515625" style="104" customWidth="1"/>
    <col min="12820" max="12820" width="14.42578125" style="104" customWidth="1"/>
    <col min="12821" max="13056" width="11.42578125" style="104"/>
    <col min="13057" max="13057" width="1.42578125" style="104" customWidth="1"/>
    <col min="13058" max="13058" width="6.140625" style="104" customWidth="1"/>
    <col min="13059" max="13059" width="9.42578125" style="104" customWidth="1"/>
    <col min="13060" max="13060" width="5.7109375" style="104" customWidth="1"/>
    <col min="13061" max="13061" width="2.42578125" style="104" customWidth="1"/>
    <col min="13062" max="13062" width="11.42578125" style="104"/>
    <col min="13063" max="13063" width="14.140625" style="104" customWidth="1"/>
    <col min="13064" max="13064" width="18.85546875" style="104" customWidth="1"/>
    <col min="13065" max="13065" width="8.5703125" style="104" customWidth="1"/>
    <col min="13066" max="13066" width="11.5703125" style="104" customWidth="1"/>
    <col min="13067" max="13067" width="17.28515625" style="104" customWidth="1"/>
    <col min="13068" max="13068" width="16.42578125" style="104" customWidth="1"/>
    <col min="13069" max="13069" width="15.85546875" style="104" customWidth="1"/>
    <col min="13070" max="13070" width="13.7109375" style="104" customWidth="1"/>
    <col min="13071" max="13071" width="11.42578125" style="104"/>
    <col min="13072" max="13072" width="14.7109375" style="104" customWidth="1"/>
    <col min="13073" max="13073" width="20.140625" style="104" customWidth="1"/>
    <col min="13074" max="13074" width="16" style="104" customWidth="1"/>
    <col min="13075" max="13075" width="18.28515625" style="104" customWidth="1"/>
    <col min="13076" max="13076" width="14.42578125" style="104" customWidth="1"/>
    <col min="13077" max="13312" width="11.42578125" style="104"/>
    <col min="13313" max="13313" width="1.42578125" style="104" customWidth="1"/>
    <col min="13314" max="13314" width="6.140625" style="104" customWidth="1"/>
    <col min="13315" max="13315" width="9.42578125" style="104" customWidth="1"/>
    <col min="13316" max="13316" width="5.7109375" style="104" customWidth="1"/>
    <col min="13317" max="13317" width="2.42578125" style="104" customWidth="1"/>
    <col min="13318" max="13318" width="11.42578125" style="104"/>
    <col min="13319" max="13319" width="14.140625" style="104" customWidth="1"/>
    <col min="13320" max="13320" width="18.85546875" style="104" customWidth="1"/>
    <col min="13321" max="13321" width="8.5703125" style="104" customWidth="1"/>
    <col min="13322" max="13322" width="11.5703125" style="104" customWidth="1"/>
    <col min="13323" max="13323" width="17.28515625" style="104" customWidth="1"/>
    <col min="13324" max="13324" width="16.42578125" style="104" customWidth="1"/>
    <col min="13325" max="13325" width="15.85546875" style="104" customWidth="1"/>
    <col min="13326" max="13326" width="13.7109375" style="104" customWidth="1"/>
    <col min="13327" max="13327" width="11.42578125" style="104"/>
    <col min="13328" max="13328" width="14.7109375" style="104" customWidth="1"/>
    <col min="13329" max="13329" width="20.140625" style="104" customWidth="1"/>
    <col min="13330" max="13330" width="16" style="104" customWidth="1"/>
    <col min="13331" max="13331" width="18.28515625" style="104" customWidth="1"/>
    <col min="13332" max="13332" width="14.42578125" style="104" customWidth="1"/>
    <col min="13333" max="13568" width="11.42578125" style="104"/>
    <col min="13569" max="13569" width="1.42578125" style="104" customWidth="1"/>
    <col min="13570" max="13570" width="6.140625" style="104" customWidth="1"/>
    <col min="13571" max="13571" width="9.42578125" style="104" customWidth="1"/>
    <col min="13572" max="13572" width="5.7109375" style="104" customWidth="1"/>
    <col min="13573" max="13573" width="2.42578125" style="104" customWidth="1"/>
    <col min="13574" max="13574" width="11.42578125" style="104"/>
    <col min="13575" max="13575" width="14.140625" style="104" customWidth="1"/>
    <col min="13576" max="13576" width="18.85546875" style="104" customWidth="1"/>
    <col min="13577" max="13577" width="8.5703125" style="104" customWidth="1"/>
    <col min="13578" max="13578" width="11.5703125" style="104" customWidth="1"/>
    <col min="13579" max="13579" width="17.28515625" style="104" customWidth="1"/>
    <col min="13580" max="13580" width="16.42578125" style="104" customWidth="1"/>
    <col min="13581" max="13581" width="15.85546875" style="104" customWidth="1"/>
    <col min="13582" max="13582" width="13.7109375" style="104" customWidth="1"/>
    <col min="13583" max="13583" width="11.42578125" style="104"/>
    <col min="13584" max="13584" width="14.7109375" style="104" customWidth="1"/>
    <col min="13585" max="13585" width="20.140625" style="104" customWidth="1"/>
    <col min="13586" max="13586" width="16" style="104" customWidth="1"/>
    <col min="13587" max="13587" width="18.28515625" style="104" customWidth="1"/>
    <col min="13588" max="13588" width="14.42578125" style="104" customWidth="1"/>
    <col min="13589" max="13824" width="11.42578125" style="104"/>
    <col min="13825" max="13825" width="1.42578125" style="104" customWidth="1"/>
    <col min="13826" max="13826" width="6.140625" style="104" customWidth="1"/>
    <col min="13827" max="13827" width="9.42578125" style="104" customWidth="1"/>
    <col min="13828" max="13828" width="5.7109375" style="104" customWidth="1"/>
    <col min="13829" max="13829" width="2.42578125" style="104" customWidth="1"/>
    <col min="13830" max="13830" width="11.42578125" style="104"/>
    <col min="13831" max="13831" width="14.140625" style="104" customWidth="1"/>
    <col min="13832" max="13832" width="18.85546875" style="104" customWidth="1"/>
    <col min="13833" max="13833" width="8.5703125" style="104" customWidth="1"/>
    <col min="13834" max="13834" width="11.5703125" style="104" customWidth="1"/>
    <col min="13835" max="13835" width="17.28515625" style="104" customWidth="1"/>
    <col min="13836" max="13836" width="16.42578125" style="104" customWidth="1"/>
    <col min="13837" max="13837" width="15.85546875" style="104" customWidth="1"/>
    <col min="13838" max="13838" width="13.7109375" style="104" customWidth="1"/>
    <col min="13839" max="13839" width="11.42578125" style="104"/>
    <col min="13840" max="13840" width="14.7109375" style="104" customWidth="1"/>
    <col min="13841" max="13841" width="20.140625" style="104" customWidth="1"/>
    <col min="13842" max="13842" width="16" style="104" customWidth="1"/>
    <col min="13843" max="13843" width="18.28515625" style="104" customWidth="1"/>
    <col min="13844" max="13844" width="14.42578125" style="104" customWidth="1"/>
    <col min="13845" max="14080" width="11.42578125" style="104"/>
    <col min="14081" max="14081" width="1.42578125" style="104" customWidth="1"/>
    <col min="14082" max="14082" width="6.140625" style="104" customWidth="1"/>
    <col min="14083" max="14083" width="9.42578125" style="104" customWidth="1"/>
    <col min="14084" max="14084" width="5.7109375" style="104" customWidth="1"/>
    <col min="14085" max="14085" width="2.42578125" style="104" customWidth="1"/>
    <col min="14086" max="14086" width="11.42578125" style="104"/>
    <col min="14087" max="14087" width="14.140625" style="104" customWidth="1"/>
    <col min="14088" max="14088" width="18.85546875" style="104" customWidth="1"/>
    <col min="14089" max="14089" width="8.5703125" style="104" customWidth="1"/>
    <col min="14090" max="14090" width="11.5703125" style="104" customWidth="1"/>
    <col min="14091" max="14091" width="17.28515625" style="104" customWidth="1"/>
    <col min="14092" max="14092" width="16.42578125" style="104" customWidth="1"/>
    <col min="14093" max="14093" width="15.85546875" style="104" customWidth="1"/>
    <col min="14094" max="14094" width="13.7109375" style="104" customWidth="1"/>
    <col min="14095" max="14095" width="11.42578125" style="104"/>
    <col min="14096" max="14096" width="14.7109375" style="104" customWidth="1"/>
    <col min="14097" max="14097" width="20.140625" style="104" customWidth="1"/>
    <col min="14098" max="14098" width="16" style="104" customWidth="1"/>
    <col min="14099" max="14099" width="18.28515625" style="104" customWidth="1"/>
    <col min="14100" max="14100" width="14.42578125" style="104" customWidth="1"/>
    <col min="14101" max="14336" width="11.42578125" style="104"/>
    <col min="14337" max="14337" width="1.42578125" style="104" customWidth="1"/>
    <col min="14338" max="14338" width="6.140625" style="104" customWidth="1"/>
    <col min="14339" max="14339" width="9.42578125" style="104" customWidth="1"/>
    <col min="14340" max="14340" width="5.7109375" style="104" customWidth="1"/>
    <col min="14341" max="14341" width="2.42578125" style="104" customWidth="1"/>
    <col min="14342" max="14342" width="11.42578125" style="104"/>
    <col min="14343" max="14343" width="14.140625" style="104" customWidth="1"/>
    <col min="14344" max="14344" width="18.85546875" style="104" customWidth="1"/>
    <col min="14345" max="14345" width="8.5703125" style="104" customWidth="1"/>
    <col min="14346" max="14346" width="11.5703125" style="104" customWidth="1"/>
    <col min="14347" max="14347" width="17.28515625" style="104" customWidth="1"/>
    <col min="14348" max="14348" width="16.42578125" style="104" customWidth="1"/>
    <col min="14349" max="14349" width="15.85546875" style="104" customWidth="1"/>
    <col min="14350" max="14350" width="13.7109375" style="104" customWidth="1"/>
    <col min="14351" max="14351" width="11.42578125" style="104"/>
    <col min="14352" max="14352" width="14.7109375" style="104" customWidth="1"/>
    <col min="14353" max="14353" width="20.140625" style="104" customWidth="1"/>
    <col min="14354" max="14354" width="16" style="104" customWidth="1"/>
    <col min="14355" max="14355" width="18.28515625" style="104" customWidth="1"/>
    <col min="14356" max="14356" width="14.42578125" style="104" customWidth="1"/>
    <col min="14357" max="14592" width="11.42578125" style="104"/>
    <col min="14593" max="14593" width="1.42578125" style="104" customWidth="1"/>
    <col min="14594" max="14594" width="6.140625" style="104" customWidth="1"/>
    <col min="14595" max="14595" width="9.42578125" style="104" customWidth="1"/>
    <col min="14596" max="14596" width="5.7109375" style="104" customWidth="1"/>
    <col min="14597" max="14597" width="2.42578125" style="104" customWidth="1"/>
    <col min="14598" max="14598" width="11.42578125" style="104"/>
    <col min="14599" max="14599" width="14.140625" style="104" customWidth="1"/>
    <col min="14600" max="14600" width="18.85546875" style="104" customWidth="1"/>
    <col min="14601" max="14601" width="8.5703125" style="104" customWidth="1"/>
    <col min="14602" max="14602" width="11.5703125" style="104" customWidth="1"/>
    <col min="14603" max="14603" width="17.28515625" style="104" customWidth="1"/>
    <col min="14604" max="14604" width="16.42578125" style="104" customWidth="1"/>
    <col min="14605" max="14605" width="15.85546875" style="104" customWidth="1"/>
    <col min="14606" max="14606" width="13.7109375" style="104" customWidth="1"/>
    <col min="14607" max="14607" width="11.42578125" style="104"/>
    <col min="14608" max="14608" width="14.7109375" style="104" customWidth="1"/>
    <col min="14609" max="14609" width="20.140625" style="104" customWidth="1"/>
    <col min="14610" max="14610" width="16" style="104" customWidth="1"/>
    <col min="14611" max="14611" width="18.28515625" style="104" customWidth="1"/>
    <col min="14612" max="14612" width="14.42578125" style="104" customWidth="1"/>
    <col min="14613" max="14848" width="11.42578125" style="104"/>
    <col min="14849" max="14849" width="1.42578125" style="104" customWidth="1"/>
    <col min="14850" max="14850" width="6.140625" style="104" customWidth="1"/>
    <col min="14851" max="14851" width="9.42578125" style="104" customWidth="1"/>
    <col min="14852" max="14852" width="5.7109375" style="104" customWidth="1"/>
    <col min="14853" max="14853" width="2.42578125" style="104" customWidth="1"/>
    <col min="14854" max="14854" width="11.42578125" style="104"/>
    <col min="14855" max="14855" width="14.140625" style="104" customWidth="1"/>
    <col min="14856" max="14856" width="18.85546875" style="104" customWidth="1"/>
    <col min="14857" max="14857" width="8.5703125" style="104" customWidth="1"/>
    <col min="14858" max="14858" width="11.5703125" style="104" customWidth="1"/>
    <col min="14859" max="14859" width="17.28515625" style="104" customWidth="1"/>
    <col min="14860" max="14860" width="16.42578125" style="104" customWidth="1"/>
    <col min="14861" max="14861" width="15.85546875" style="104" customWidth="1"/>
    <col min="14862" max="14862" width="13.7109375" style="104" customWidth="1"/>
    <col min="14863" max="14863" width="11.42578125" style="104"/>
    <col min="14864" max="14864" width="14.7109375" style="104" customWidth="1"/>
    <col min="14865" max="14865" width="20.140625" style="104" customWidth="1"/>
    <col min="14866" max="14866" width="16" style="104" customWidth="1"/>
    <col min="14867" max="14867" width="18.28515625" style="104" customWidth="1"/>
    <col min="14868" max="14868" width="14.42578125" style="104" customWidth="1"/>
    <col min="14869" max="15104" width="11.42578125" style="104"/>
    <col min="15105" max="15105" width="1.42578125" style="104" customWidth="1"/>
    <col min="15106" max="15106" width="6.140625" style="104" customWidth="1"/>
    <col min="15107" max="15107" width="9.42578125" style="104" customWidth="1"/>
    <col min="15108" max="15108" width="5.7109375" style="104" customWidth="1"/>
    <col min="15109" max="15109" width="2.42578125" style="104" customWidth="1"/>
    <col min="15110" max="15110" width="11.42578125" style="104"/>
    <col min="15111" max="15111" width="14.140625" style="104" customWidth="1"/>
    <col min="15112" max="15112" width="18.85546875" style="104" customWidth="1"/>
    <col min="15113" max="15113" width="8.5703125" style="104" customWidth="1"/>
    <col min="15114" max="15114" width="11.5703125" style="104" customWidth="1"/>
    <col min="15115" max="15115" width="17.28515625" style="104" customWidth="1"/>
    <col min="15116" max="15116" width="16.42578125" style="104" customWidth="1"/>
    <col min="15117" max="15117" width="15.85546875" style="104" customWidth="1"/>
    <col min="15118" max="15118" width="13.7109375" style="104" customWidth="1"/>
    <col min="15119" max="15119" width="11.42578125" style="104"/>
    <col min="15120" max="15120" width="14.7109375" style="104" customWidth="1"/>
    <col min="15121" max="15121" width="20.140625" style="104" customWidth="1"/>
    <col min="15122" max="15122" width="16" style="104" customWidth="1"/>
    <col min="15123" max="15123" width="18.28515625" style="104" customWidth="1"/>
    <col min="15124" max="15124" width="14.42578125" style="104" customWidth="1"/>
    <col min="15125" max="15360" width="11.42578125" style="104"/>
    <col min="15361" max="15361" width="1.42578125" style="104" customWidth="1"/>
    <col min="15362" max="15362" width="6.140625" style="104" customWidth="1"/>
    <col min="15363" max="15363" width="9.42578125" style="104" customWidth="1"/>
    <col min="15364" max="15364" width="5.7109375" style="104" customWidth="1"/>
    <col min="15365" max="15365" width="2.42578125" style="104" customWidth="1"/>
    <col min="15366" max="15366" width="11.42578125" style="104"/>
    <col min="15367" max="15367" width="14.140625" style="104" customWidth="1"/>
    <col min="15368" max="15368" width="18.85546875" style="104" customWidth="1"/>
    <col min="15369" max="15369" width="8.5703125" style="104" customWidth="1"/>
    <col min="15370" max="15370" width="11.5703125" style="104" customWidth="1"/>
    <col min="15371" max="15371" width="17.28515625" style="104" customWidth="1"/>
    <col min="15372" max="15372" width="16.42578125" style="104" customWidth="1"/>
    <col min="15373" max="15373" width="15.85546875" style="104" customWidth="1"/>
    <col min="15374" max="15374" width="13.7109375" style="104" customWidth="1"/>
    <col min="15375" max="15375" width="11.42578125" style="104"/>
    <col min="15376" max="15376" width="14.7109375" style="104" customWidth="1"/>
    <col min="15377" max="15377" width="20.140625" style="104" customWidth="1"/>
    <col min="15378" max="15378" width="16" style="104" customWidth="1"/>
    <col min="15379" max="15379" width="18.28515625" style="104" customWidth="1"/>
    <col min="15380" max="15380" width="14.42578125" style="104" customWidth="1"/>
    <col min="15381" max="15616" width="11.42578125" style="104"/>
    <col min="15617" max="15617" width="1.42578125" style="104" customWidth="1"/>
    <col min="15618" max="15618" width="6.140625" style="104" customWidth="1"/>
    <col min="15619" max="15619" width="9.42578125" style="104" customWidth="1"/>
    <col min="15620" max="15620" width="5.7109375" style="104" customWidth="1"/>
    <col min="15621" max="15621" width="2.42578125" style="104" customWidth="1"/>
    <col min="15622" max="15622" width="11.42578125" style="104"/>
    <col min="15623" max="15623" width="14.140625" style="104" customWidth="1"/>
    <col min="15624" max="15624" width="18.85546875" style="104" customWidth="1"/>
    <col min="15625" max="15625" width="8.5703125" style="104" customWidth="1"/>
    <col min="15626" max="15626" width="11.5703125" style="104" customWidth="1"/>
    <col min="15627" max="15627" width="17.28515625" style="104" customWidth="1"/>
    <col min="15628" max="15628" width="16.42578125" style="104" customWidth="1"/>
    <col min="15629" max="15629" width="15.85546875" style="104" customWidth="1"/>
    <col min="15630" max="15630" width="13.7109375" style="104" customWidth="1"/>
    <col min="15631" max="15631" width="11.42578125" style="104"/>
    <col min="15632" max="15632" width="14.7109375" style="104" customWidth="1"/>
    <col min="15633" max="15633" width="20.140625" style="104" customWidth="1"/>
    <col min="15634" max="15634" width="16" style="104" customWidth="1"/>
    <col min="15635" max="15635" width="18.28515625" style="104" customWidth="1"/>
    <col min="15636" max="15636" width="14.42578125" style="104" customWidth="1"/>
    <col min="15637" max="15872" width="11.42578125" style="104"/>
    <col min="15873" max="15873" width="1.42578125" style="104" customWidth="1"/>
    <col min="15874" max="15874" width="6.140625" style="104" customWidth="1"/>
    <col min="15875" max="15875" width="9.42578125" style="104" customWidth="1"/>
    <col min="15876" max="15876" width="5.7109375" style="104" customWidth="1"/>
    <col min="15877" max="15877" width="2.42578125" style="104" customWidth="1"/>
    <col min="15878" max="15878" width="11.42578125" style="104"/>
    <col min="15879" max="15879" width="14.140625" style="104" customWidth="1"/>
    <col min="15880" max="15880" width="18.85546875" style="104" customWidth="1"/>
    <col min="15881" max="15881" width="8.5703125" style="104" customWidth="1"/>
    <col min="15882" max="15882" width="11.5703125" style="104" customWidth="1"/>
    <col min="15883" max="15883" width="17.28515625" style="104" customWidth="1"/>
    <col min="15884" max="15884" width="16.42578125" style="104" customWidth="1"/>
    <col min="15885" max="15885" width="15.85546875" style="104" customWidth="1"/>
    <col min="15886" max="15886" width="13.7109375" style="104" customWidth="1"/>
    <col min="15887" max="15887" width="11.42578125" style="104"/>
    <col min="15888" max="15888" width="14.7109375" style="104" customWidth="1"/>
    <col min="15889" max="15889" width="20.140625" style="104" customWidth="1"/>
    <col min="15890" max="15890" width="16" style="104" customWidth="1"/>
    <col min="15891" max="15891" width="18.28515625" style="104" customWidth="1"/>
    <col min="15892" max="15892" width="14.42578125" style="104" customWidth="1"/>
    <col min="15893" max="16128" width="11.42578125" style="104"/>
    <col min="16129" max="16129" width="1.42578125" style="104" customWidth="1"/>
    <col min="16130" max="16130" width="6.140625" style="104" customWidth="1"/>
    <col min="16131" max="16131" width="9.42578125" style="104" customWidth="1"/>
    <col min="16132" max="16132" width="5.7109375" style="104" customWidth="1"/>
    <col min="16133" max="16133" width="2.42578125" style="104" customWidth="1"/>
    <col min="16134" max="16134" width="11.42578125" style="104"/>
    <col min="16135" max="16135" width="14.140625" style="104" customWidth="1"/>
    <col min="16136" max="16136" width="18.85546875" style="104" customWidth="1"/>
    <col min="16137" max="16137" width="8.5703125" style="104" customWidth="1"/>
    <col min="16138" max="16138" width="11.5703125" style="104" customWidth="1"/>
    <col min="16139" max="16139" width="17.28515625" style="104" customWidth="1"/>
    <col min="16140" max="16140" width="16.42578125" style="104" customWidth="1"/>
    <col min="16141" max="16141" width="15.85546875" style="104" customWidth="1"/>
    <col min="16142" max="16142" width="13.7109375" style="104" customWidth="1"/>
    <col min="16143" max="16143" width="11.42578125" style="104"/>
    <col min="16144" max="16144" width="14.7109375" style="104" customWidth="1"/>
    <col min="16145" max="16145" width="20.140625" style="104" customWidth="1"/>
    <col min="16146" max="16146" width="16" style="104" customWidth="1"/>
    <col min="16147" max="16147" width="18.28515625" style="104" customWidth="1"/>
    <col min="16148" max="16148" width="14.42578125" style="104" customWidth="1"/>
    <col min="16149" max="16384" width="11.42578125" style="104"/>
  </cols>
  <sheetData>
    <row r="2" spans="2:20" x14ac:dyDescent="0.3">
      <c r="I2" s="105"/>
      <c r="J2" s="105"/>
      <c r="K2" s="105"/>
      <c r="L2" s="105"/>
    </row>
    <row r="3" spans="2:20" ht="26.25" x14ac:dyDescent="0.4">
      <c r="K3" s="794"/>
      <c r="L3" s="795"/>
      <c r="M3" s="333" t="s">
        <v>184</v>
      </c>
      <c r="N3" s="796"/>
    </row>
    <row r="4" spans="2:20" x14ac:dyDescent="0.3">
      <c r="D4" s="106"/>
      <c r="E4" s="106"/>
      <c r="F4" s="106"/>
      <c r="G4" s="106"/>
      <c r="H4" s="106"/>
      <c r="K4" s="797" t="s">
        <v>55</v>
      </c>
      <c r="L4" s="797"/>
      <c r="M4" s="334"/>
      <c r="N4" s="796" t="s">
        <v>210</v>
      </c>
    </row>
    <row r="5" spans="2:20" x14ac:dyDescent="0.3">
      <c r="D5" s="106"/>
      <c r="E5" s="106"/>
      <c r="F5" s="106"/>
      <c r="G5" s="106"/>
      <c r="H5" s="106"/>
      <c r="I5" s="106"/>
      <c r="J5" s="106"/>
      <c r="K5" s="106"/>
      <c r="L5" s="106"/>
    </row>
    <row r="6" spans="2:20" x14ac:dyDescent="0.3">
      <c r="B6" s="107" t="s">
        <v>186</v>
      </c>
      <c r="C6" s="108"/>
      <c r="D6" s="108"/>
      <c r="E6" s="108"/>
      <c r="F6" s="108"/>
      <c r="G6" s="108"/>
      <c r="H6" s="105"/>
      <c r="I6" s="105"/>
      <c r="J6" s="105"/>
      <c r="K6" s="105"/>
    </row>
    <row r="7" spans="2:20" ht="22.9" customHeight="1" x14ac:dyDescent="0.3">
      <c r="B7" s="449" t="s">
        <v>187</v>
      </c>
      <c r="C7" s="456" t="s">
        <v>188</v>
      </c>
      <c r="D7" s="457"/>
      <c r="E7" s="458"/>
      <c r="F7" s="465" t="s">
        <v>189</v>
      </c>
      <c r="G7" s="466"/>
      <c r="H7" s="453" t="s">
        <v>190</v>
      </c>
      <c r="I7" s="454"/>
      <c r="J7" s="455"/>
      <c r="K7" s="453" t="s">
        <v>191</v>
      </c>
      <c r="L7" s="454"/>
      <c r="M7" s="454"/>
      <c r="N7" s="454"/>
      <c r="O7" s="454"/>
      <c r="P7" s="454"/>
      <c r="Q7" s="454"/>
      <c r="R7" s="455"/>
      <c r="S7" s="810" t="s">
        <v>192</v>
      </c>
      <c r="T7" s="449" t="s">
        <v>193</v>
      </c>
    </row>
    <row r="8" spans="2:20" ht="29.25" customHeight="1" x14ac:dyDescent="0.3">
      <c r="B8" s="449"/>
      <c r="C8" s="459"/>
      <c r="D8" s="460"/>
      <c r="E8" s="461"/>
      <c r="F8" s="467"/>
      <c r="G8" s="468"/>
      <c r="H8" s="450" t="s">
        <v>194</v>
      </c>
      <c r="I8" s="798" t="s">
        <v>195</v>
      </c>
      <c r="J8" s="799"/>
      <c r="K8" s="453" t="s">
        <v>196</v>
      </c>
      <c r="L8" s="454"/>
      <c r="M8" s="454"/>
      <c r="N8" s="455"/>
      <c r="O8" s="450" t="s">
        <v>197</v>
      </c>
      <c r="P8" s="453" t="s">
        <v>198</v>
      </c>
      <c r="Q8" s="455"/>
      <c r="R8" s="450" t="s">
        <v>199</v>
      </c>
      <c r="S8" s="811"/>
      <c r="T8" s="449"/>
    </row>
    <row r="9" spans="2:20" x14ac:dyDescent="0.3">
      <c r="B9" s="449"/>
      <c r="C9" s="459"/>
      <c r="D9" s="460"/>
      <c r="E9" s="461"/>
      <c r="F9" s="467"/>
      <c r="G9" s="468"/>
      <c r="H9" s="451"/>
      <c r="I9" s="800"/>
      <c r="J9" s="801"/>
      <c r="K9" s="449" t="s">
        <v>200</v>
      </c>
      <c r="L9" s="449"/>
      <c r="M9" s="449" t="s">
        <v>201</v>
      </c>
      <c r="N9" s="449"/>
      <c r="O9" s="451"/>
      <c r="P9" s="450" t="s">
        <v>202</v>
      </c>
      <c r="Q9" s="450" t="s">
        <v>203</v>
      </c>
      <c r="R9" s="451"/>
      <c r="S9" s="811"/>
      <c r="T9" s="449"/>
    </row>
    <row r="10" spans="2:20" ht="56.25" x14ac:dyDescent="0.3">
      <c r="B10" s="449"/>
      <c r="C10" s="462"/>
      <c r="D10" s="463"/>
      <c r="E10" s="464"/>
      <c r="F10" s="469"/>
      <c r="G10" s="470"/>
      <c r="H10" s="452"/>
      <c r="I10" s="802"/>
      <c r="J10" s="803"/>
      <c r="K10" s="109" t="s">
        <v>204</v>
      </c>
      <c r="L10" s="109" t="s">
        <v>205</v>
      </c>
      <c r="M10" s="109" t="s">
        <v>204</v>
      </c>
      <c r="N10" s="109" t="s">
        <v>205</v>
      </c>
      <c r="O10" s="452"/>
      <c r="P10" s="452"/>
      <c r="Q10" s="452"/>
      <c r="R10" s="452"/>
      <c r="S10" s="812"/>
      <c r="T10" s="449"/>
    </row>
    <row r="11" spans="2:20" x14ac:dyDescent="0.3">
      <c r="B11" s="110" t="s">
        <v>10</v>
      </c>
      <c r="C11" s="442" t="s">
        <v>11</v>
      </c>
      <c r="D11" s="443"/>
      <c r="E11" s="444"/>
      <c r="F11" s="445" t="s">
        <v>12</v>
      </c>
      <c r="G11" s="445"/>
      <c r="H11" s="196" t="s">
        <v>13</v>
      </c>
      <c r="I11" s="804" t="s">
        <v>14</v>
      </c>
      <c r="J11" s="805"/>
      <c r="K11" s="110" t="s">
        <v>15</v>
      </c>
      <c r="L11" s="110" t="s">
        <v>16</v>
      </c>
      <c r="M11" s="110" t="s">
        <v>17</v>
      </c>
      <c r="N11" s="110" t="s">
        <v>18</v>
      </c>
      <c r="O11" s="110" t="s">
        <v>19</v>
      </c>
      <c r="P11" s="110" t="s">
        <v>20</v>
      </c>
      <c r="Q11" s="110" t="s">
        <v>21</v>
      </c>
      <c r="R11" s="110" t="s">
        <v>22</v>
      </c>
      <c r="S11" s="813" t="s">
        <v>23</v>
      </c>
      <c r="T11" s="110" t="s">
        <v>31</v>
      </c>
    </row>
    <row r="12" spans="2:20" s="111" customFormat="1" x14ac:dyDescent="0.3">
      <c r="B12" s="112">
        <v>1</v>
      </c>
      <c r="C12" s="446">
        <f>B12+1</f>
        <v>2</v>
      </c>
      <c r="D12" s="447"/>
      <c r="E12" s="448"/>
      <c r="F12" s="445">
        <f>C12+1</f>
        <v>3</v>
      </c>
      <c r="G12" s="445"/>
      <c r="H12" s="197">
        <f>F12+1</f>
        <v>4</v>
      </c>
      <c r="I12" s="806">
        <f>H12+1</f>
        <v>5</v>
      </c>
      <c r="J12" s="807"/>
      <c r="K12" s="112">
        <f>I12+1</f>
        <v>6</v>
      </c>
      <c r="L12" s="112">
        <f t="shared" ref="L12:S12" si="0">K12+1</f>
        <v>7</v>
      </c>
      <c r="M12" s="112">
        <f t="shared" si="0"/>
        <v>8</v>
      </c>
      <c r="N12" s="112">
        <f t="shared" si="0"/>
        <v>9</v>
      </c>
      <c r="O12" s="112">
        <f t="shared" si="0"/>
        <v>10</v>
      </c>
      <c r="P12" s="112">
        <f t="shared" si="0"/>
        <v>11</v>
      </c>
      <c r="Q12" s="112">
        <f t="shared" si="0"/>
        <v>12</v>
      </c>
      <c r="R12" s="112">
        <f t="shared" si="0"/>
        <v>13</v>
      </c>
      <c r="S12" s="814">
        <f t="shared" si="0"/>
        <v>14</v>
      </c>
      <c r="T12" s="112">
        <f>S12+1</f>
        <v>15</v>
      </c>
    </row>
    <row r="13" spans="2:20" s="98" customFormat="1" x14ac:dyDescent="0.3">
      <c r="B13" s="99"/>
      <c r="C13" s="438" t="s">
        <v>206</v>
      </c>
      <c r="D13" s="439"/>
      <c r="E13" s="440"/>
      <c r="F13" s="435">
        <f>+'BI SIMPLIFICADA'!E47</f>
        <v>25747864.200000003</v>
      </c>
      <c r="G13" s="441"/>
      <c r="H13" s="291"/>
      <c r="I13" s="808">
        <v>12000000</v>
      </c>
      <c r="J13" s="809"/>
      <c r="K13" s="227"/>
      <c r="L13" s="227" t="s">
        <v>402</v>
      </c>
      <c r="M13" s="227"/>
      <c r="N13" s="227" t="s">
        <v>403</v>
      </c>
      <c r="O13" s="227"/>
      <c r="P13" s="227" t="s">
        <v>405</v>
      </c>
      <c r="Q13" s="227" t="s">
        <v>404</v>
      </c>
      <c r="R13" s="227"/>
      <c r="S13" s="815">
        <f>+'REAJUSTE PPM'!E19</f>
        <v>441981.2</v>
      </c>
      <c r="T13" s="227">
        <v>1</v>
      </c>
    </row>
    <row r="14" spans="2:20" s="100" customFormat="1" x14ac:dyDescent="0.3">
      <c r="B14" s="99"/>
      <c r="C14" s="438" t="s">
        <v>207</v>
      </c>
      <c r="D14" s="439"/>
      <c r="E14" s="440"/>
      <c r="F14" s="435"/>
      <c r="G14" s="435"/>
      <c r="H14" s="291"/>
      <c r="I14" s="438"/>
      <c r="J14" s="440"/>
      <c r="K14" s="227"/>
      <c r="L14" s="227"/>
      <c r="M14" s="227"/>
      <c r="N14" s="227"/>
      <c r="O14" s="227"/>
      <c r="P14" s="227"/>
      <c r="Q14" s="227"/>
      <c r="R14" s="227"/>
      <c r="S14" s="227"/>
      <c r="T14" s="227"/>
    </row>
    <row r="15" spans="2:20" s="101" customFormat="1" x14ac:dyDescent="0.3">
      <c r="B15" s="102"/>
      <c r="C15" s="292"/>
      <c r="D15" s="292"/>
      <c r="E15" s="292"/>
      <c r="F15" s="435">
        <f>SUM(F13:F14)</f>
        <v>25747864.200000003</v>
      </c>
      <c r="G15" s="435"/>
      <c r="H15" s="293">
        <f>SUM(H13:H14)</f>
        <v>0</v>
      </c>
      <c r="I15" s="835"/>
      <c r="J15" s="835"/>
      <c r="K15" s="292"/>
      <c r="L15" s="292"/>
      <c r="M15" s="292"/>
      <c r="N15" s="292"/>
      <c r="O15" s="292"/>
      <c r="P15" s="292"/>
      <c r="Q15" s="292"/>
      <c r="R15" s="292"/>
      <c r="S15" s="292"/>
      <c r="T15" s="292"/>
    </row>
    <row r="16" spans="2:20" s="101" customFormat="1" x14ac:dyDescent="0.3">
      <c r="D16" s="103"/>
      <c r="E16" s="103"/>
      <c r="F16" s="436"/>
      <c r="G16" s="436"/>
      <c r="H16" s="103"/>
      <c r="I16" s="836"/>
      <c r="J16" s="836"/>
      <c r="K16" s="437"/>
      <c r="L16" s="437"/>
      <c r="R16" s="103"/>
      <c r="S16" s="833" t="s">
        <v>407</v>
      </c>
      <c r="T16" s="103"/>
    </row>
    <row r="17" spans="3:21" s="101" customFormat="1" x14ac:dyDescent="0.3">
      <c r="C17" s="103"/>
      <c r="D17" s="103"/>
      <c r="E17" s="103"/>
      <c r="F17" s="103"/>
      <c r="G17" s="200"/>
      <c r="H17" s="207"/>
      <c r="I17" s="103"/>
      <c r="J17" s="103"/>
      <c r="K17" s="218"/>
      <c r="N17" s="103"/>
      <c r="O17" s="103"/>
      <c r="P17" s="103"/>
      <c r="Q17" s="103"/>
      <c r="R17" s="103"/>
      <c r="S17" s="834" t="s">
        <v>408</v>
      </c>
      <c r="T17" s="103"/>
      <c r="U17" s="103"/>
    </row>
    <row r="18" spans="3:21" s="101" customFormat="1" ht="28.5" customHeight="1" x14ac:dyDescent="0.3">
      <c r="C18" s="103"/>
      <c r="D18" s="103"/>
      <c r="E18" s="103"/>
      <c r="F18" s="113"/>
      <c r="G18" s="225"/>
      <c r="H18" s="103"/>
      <c r="I18" s="103"/>
      <c r="J18" s="103"/>
      <c r="K18" s="218"/>
      <c r="N18" s="103"/>
      <c r="O18" s="103"/>
      <c r="P18" s="103"/>
      <c r="Q18" s="103"/>
      <c r="R18" s="103"/>
      <c r="S18" s="834" t="s">
        <v>409</v>
      </c>
      <c r="T18" s="103"/>
      <c r="U18" s="103"/>
    </row>
    <row r="19" spans="3:21" x14ac:dyDescent="0.3">
      <c r="F19" s="113"/>
      <c r="G19" s="113"/>
      <c r="N19" s="219"/>
      <c r="O19" s="219"/>
      <c r="P19" s="219"/>
      <c r="Q19" s="209"/>
      <c r="R19" s="294"/>
    </row>
    <row r="20" spans="3:21" x14ac:dyDescent="0.3">
      <c r="F20" s="208"/>
      <c r="G20" s="208"/>
      <c r="H20" s="200"/>
    </row>
    <row r="21" spans="3:21" x14ac:dyDescent="0.3">
      <c r="H21" s="207"/>
    </row>
    <row r="23" spans="3:21" x14ac:dyDescent="0.3">
      <c r="G23" s="209"/>
      <c r="H23" s="210"/>
    </row>
    <row r="28" spans="3:21" x14ac:dyDescent="0.3">
      <c r="H28" s="200"/>
    </row>
    <row r="29" spans="3:21" x14ac:dyDescent="0.3">
      <c r="H29" s="200"/>
    </row>
    <row r="30" spans="3:21" x14ac:dyDescent="0.3">
      <c r="H30" s="200"/>
    </row>
    <row r="31" spans="3:21" x14ac:dyDescent="0.3">
      <c r="H31" s="200"/>
    </row>
    <row r="32" spans="3:21" x14ac:dyDescent="0.3">
      <c r="H32" s="200"/>
    </row>
    <row r="33" spans="8:12" x14ac:dyDescent="0.3">
      <c r="H33" s="200"/>
    </row>
    <row r="34" spans="8:12" x14ac:dyDescent="0.3">
      <c r="H34" s="200"/>
    </row>
    <row r="35" spans="8:12" x14ac:dyDescent="0.3">
      <c r="H35" s="200"/>
    </row>
    <row r="36" spans="8:12" x14ac:dyDescent="0.3">
      <c r="H36" s="200"/>
    </row>
    <row r="37" spans="8:12" x14ac:dyDescent="0.3">
      <c r="H37" s="206"/>
    </row>
    <row r="38" spans="8:12" x14ac:dyDescent="0.3">
      <c r="H38" s="207"/>
      <c r="K38" s="200"/>
      <c r="L38" s="206"/>
    </row>
  </sheetData>
  <mergeCells count="35">
    <mergeCell ref="K4:L4"/>
    <mergeCell ref="B7:B10"/>
    <mergeCell ref="C7:E10"/>
    <mergeCell ref="F7:G10"/>
    <mergeCell ref="H7:J7"/>
    <mergeCell ref="K7:R7"/>
    <mergeCell ref="P9:P10"/>
    <mergeCell ref="S7:S10"/>
    <mergeCell ref="T7:T10"/>
    <mergeCell ref="H8:H10"/>
    <mergeCell ref="I8:J10"/>
    <mergeCell ref="K8:N8"/>
    <mergeCell ref="O8:O10"/>
    <mergeCell ref="P8:Q8"/>
    <mergeCell ref="R8:R10"/>
    <mergeCell ref="K9:L9"/>
    <mergeCell ref="M9:N9"/>
    <mergeCell ref="Q9:Q10"/>
    <mergeCell ref="C11:E11"/>
    <mergeCell ref="F11:G11"/>
    <mergeCell ref="I11:J11"/>
    <mergeCell ref="C12:E12"/>
    <mergeCell ref="F12:G12"/>
    <mergeCell ref="I12:J12"/>
    <mergeCell ref="F15:G15"/>
    <mergeCell ref="F16:G16"/>
    <mergeCell ref="K16:L16"/>
    <mergeCell ref="C13:E13"/>
    <mergeCell ref="F13:G13"/>
    <mergeCell ref="I13:J13"/>
    <mergeCell ref="C14:E14"/>
    <mergeCell ref="F14:G14"/>
    <mergeCell ref="I14:J14"/>
    <mergeCell ref="I15:J15"/>
    <mergeCell ref="I16:J16"/>
  </mergeCells>
  <pageMargins left="0.7" right="0.7" top="0.75" bottom="0.75" header="0.3" footer="0.3"/>
  <pageSetup paperSize="9" orientation="portrait" r:id="rId1"/>
  <ignoredErrors>
    <ignoredError sqref="F15" evalError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B862E-531C-4A4F-98CE-EB7F2CF4F858}">
  <sheetPr>
    <tabColor rgb="FF000099"/>
  </sheetPr>
  <dimension ref="B1:AP109"/>
  <sheetViews>
    <sheetView topLeftCell="B85" workbookViewId="0">
      <selection activeCell="AA28" sqref="AA28:AE28"/>
    </sheetView>
  </sheetViews>
  <sheetFormatPr baseColWidth="10" defaultColWidth="3.85546875" defaultRowHeight="15" x14ac:dyDescent="0.25"/>
  <cols>
    <col min="1" max="1" width="1.85546875" style="114" customWidth="1"/>
    <col min="2" max="2" width="3.85546875" style="114"/>
    <col min="3" max="3" width="5" style="114" bestFit="1" customWidth="1"/>
    <col min="4" max="4" width="6.7109375" style="124" customWidth="1"/>
    <col min="5" max="6" width="3.85546875" style="114"/>
    <col min="7" max="7" width="4.5703125" style="114" customWidth="1"/>
    <col min="8" max="11" width="4.7109375" style="114" customWidth="1"/>
    <col min="12" max="12" width="3.85546875" style="114"/>
    <col min="13" max="13" width="4.7109375" style="114" customWidth="1"/>
    <col min="14" max="14" width="7.5703125" style="114" customWidth="1"/>
    <col min="15" max="15" width="4.7109375" style="114" customWidth="1"/>
    <col min="16" max="16" width="7.140625" style="114" customWidth="1"/>
    <col min="17" max="17" width="3.85546875" style="114"/>
    <col min="18" max="18" width="2.85546875" style="114" bestFit="1" customWidth="1"/>
    <col min="19" max="19" width="10.28515625" style="114" customWidth="1"/>
    <col min="20" max="20" width="12.28515625" style="114" customWidth="1"/>
    <col min="21" max="21" width="9.28515625" style="114" customWidth="1"/>
    <col min="22" max="22" width="12.28515625" style="114" customWidth="1"/>
    <col min="23" max="23" width="10.7109375" style="114" customWidth="1"/>
    <col min="24" max="24" width="6.140625" style="114" customWidth="1"/>
    <col min="25" max="25" width="10.7109375" style="114" customWidth="1"/>
    <col min="26" max="26" width="7.42578125" style="114" customWidth="1"/>
    <col min="27" max="27" width="4.7109375" style="114" bestFit="1" customWidth="1"/>
    <col min="28" max="28" width="13.42578125" style="114" customWidth="1"/>
    <col min="29" max="29" width="10.42578125" style="114" customWidth="1"/>
    <col min="30" max="30" width="4.7109375" style="114" customWidth="1"/>
    <col min="31" max="31" width="17.140625" style="114" customWidth="1"/>
    <col min="32" max="32" width="17.7109375" style="114" customWidth="1"/>
    <col min="33" max="33" width="4.28515625" style="114" customWidth="1"/>
    <col min="34" max="34" width="4.5703125" style="114" customWidth="1"/>
    <col min="35" max="35" width="4.7109375" style="114" bestFit="1" customWidth="1"/>
    <col min="36" max="36" width="3.85546875" style="114"/>
    <col min="37" max="37" width="9.7109375" style="114" customWidth="1"/>
    <col min="38" max="38" width="4.7109375" style="121" customWidth="1"/>
    <col min="39" max="39" width="12.28515625" style="116" customWidth="1"/>
    <col min="40" max="62" width="4.7109375" style="114" customWidth="1"/>
    <col min="63" max="256" width="3.85546875" style="114"/>
    <col min="257" max="257" width="1.85546875" style="114" customWidth="1"/>
    <col min="258" max="258" width="3.85546875" style="114"/>
    <col min="259" max="259" width="5" style="114" bestFit="1" customWidth="1"/>
    <col min="260" max="260" width="6.7109375" style="114" customWidth="1"/>
    <col min="261" max="262" width="3.85546875" style="114"/>
    <col min="263" max="263" width="4.5703125" style="114" customWidth="1"/>
    <col min="264" max="267" width="4.7109375" style="114" customWidth="1"/>
    <col min="268" max="268" width="3.85546875" style="114"/>
    <col min="269" max="269" width="4.7109375" style="114" customWidth="1"/>
    <col min="270" max="270" width="7.5703125" style="114" customWidth="1"/>
    <col min="271" max="271" width="4.7109375" style="114" customWidth="1"/>
    <col min="272" max="272" width="7.140625" style="114" customWidth="1"/>
    <col min="273" max="273" width="3.85546875" style="114"/>
    <col min="274" max="274" width="2.85546875" style="114" bestFit="1" customWidth="1"/>
    <col min="275" max="275" width="10.28515625" style="114" customWidth="1"/>
    <col min="276" max="276" width="12.28515625" style="114" customWidth="1"/>
    <col min="277" max="277" width="9.28515625" style="114" customWidth="1"/>
    <col min="278" max="278" width="12.28515625" style="114" customWidth="1"/>
    <col min="279" max="279" width="10.7109375" style="114" customWidth="1"/>
    <col min="280" max="280" width="6.140625" style="114" customWidth="1"/>
    <col min="281" max="281" width="10.7109375" style="114" customWidth="1"/>
    <col min="282" max="282" width="7.42578125" style="114" customWidth="1"/>
    <col min="283" max="283" width="4.7109375" style="114" bestFit="1" customWidth="1"/>
    <col min="284" max="284" width="13.42578125" style="114" customWidth="1"/>
    <col min="285" max="285" width="10.42578125" style="114" customWidth="1"/>
    <col min="286" max="286" width="4.7109375" style="114" customWidth="1"/>
    <col min="287" max="287" width="17.140625" style="114" customWidth="1"/>
    <col min="288" max="288" width="17.7109375" style="114" customWidth="1"/>
    <col min="289" max="289" width="4.28515625" style="114" customWidth="1"/>
    <col min="290" max="290" width="4.5703125" style="114" customWidth="1"/>
    <col min="291" max="291" width="4.7109375" style="114" bestFit="1" customWidth="1"/>
    <col min="292" max="292" width="3.85546875" style="114"/>
    <col min="293" max="293" width="9.7109375" style="114" customWidth="1"/>
    <col min="294" max="294" width="4.7109375" style="114" customWidth="1"/>
    <col min="295" max="295" width="12.28515625" style="114" customWidth="1"/>
    <col min="296" max="318" width="4.7109375" style="114" customWidth="1"/>
    <col min="319" max="512" width="3.85546875" style="114"/>
    <col min="513" max="513" width="1.85546875" style="114" customWidth="1"/>
    <col min="514" max="514" width="3.85546875" style="114"/>
    <col min="515" max="515" width="5" style="114" bestFit="1" customWidth="1"/>
    <col min="516" max="516" width="6.7109375" style="114" customWidth="1"/>
    <col min="517" max="518" width="3.85546875" style="114"/>
    <col min="519" max="519" width="4.5703125" style="114" customWidth="1"/>
    <col min="520" max="523" width="4.7109375" style="114" customWidth="1"/>
    <col min="524" max="524" width="3.85546875" style="114"/>
    <col min="525" max="525" width="4.7109375" style="114" customWidth="1"/>
    <col min="526" max="526" width="7.5703125" style="114" customWidth="1"/>
    <col min="527" max="527" width="4.7109375" style="114" customWidth="1"/>
    <col min="528" max="528" width="7.140625" style="114" customWidth="1"/>
    <col min="529" max="529" width="3.85546875" style="114"/>
    <col min="530" max="530" width="2.85546875" style="114" bestFit="1" customWidth="1"/>
    <col min="531" max="531" width="10.28515625" style="114" customWidth="1"/>
    <col min="532" max="532" width="12.28515625" style="114" customWidth="1"/>
    <col min="533" max="533" width="9.28515625" style="114" customWidth="1"/>
    <col min="534" max="534" width="12.28515625" style="114" customWidth="1"/>
    <col min="535" max="535" width="10.7109375" style="114" customWidth="1"/>
    <col min="536" max="536" width="6.140625" style="114" customWidth="1"/>
    <col min="537" max="537" width="10.7109375" style="114" customWidth="1"/>
    <col min="538" max="538" width="7.42578125" style="114" customWidth="1"/>
    <col min="539" max="539" width="4.7109375" style="114" bestFit="1" customWidth="1"/>
    <col min="540" max="540" width="13.42578125" style="114" customWidth="1"/>
    <col min="541" max="541" width="10.42578125" style="114" customWidth="1"/>
    <col min="542" max="542" width="4.7109375" style="114" customWidth="1"/>
    <col min="543" max="543" width="17.140625" style="114" customWidth="1"/>
    <col min="544" max="544" width="17.7109375" style="114" customWidth="1"/>
    <col min="545" max="545" width="4.28515625" style="114" customWidth="1"/>
    <col min="546" max="546" width="4.5703125" style="114" customWidth="1"/>
    <col min="547" max="547" width="4.7109375" style="114" bestFit="1" customWidth="1"/>
    <col min="548" max="548" width="3.85546875" style="114"/>
    <col min="549" max="549" width="9.7109375" style="114" customWidth="1"/>
    <col min="550" max="550" width="4.7109375" style="114" customWidth="1"/>
    <col min="551" max="551" width="12.28515625" style="114" customWidth="1"/>
    <col min="552" max="574" width="4.7109375" style="114" customWidth="1"/>
    <col min="575" max="768" width="3.85546875" style="114"/>
    <col min="769" max="769" width="1.85546875" style="114" customWidth="1"/>
    <col min="770" max="770" width="3.85546875" style="114"/>
    <col min="771" max="771" width="5" style="114" bestFit="1" customWidth="1"/>
    <col min="772" max="772" width="6.7109375" style="114" customWidth="1"/>
    <col min="773" max="774" width="3.85546875" style="114"/>
    <col min="775" max="775" width="4.5703125" style="114" customWidth="1"/>
    <col min="776" max="779" width="4.7109375" style="114" customWidth="1"/>
    <col min="780" max="780" width="3.85546875" style="114"/>
    <col min="781" max="781" width="4.7109375" style="114" customWidth="1"/>
    <col min="782" max="782" width="7.5703125" style="114" customWidth="1"/>
    <col min="783" max="783" width="4.7109375" style="114" customWidth="1"/>
    <col min="784" max="784" width="7.140625" style="114" customWidth="1"/>
    <col min="785" max="785" width="3.85546875" style="114"/>
    <col min="786" max="786" width="2.85546875" style="114" bestFit="1" customWidth="1"/>
    <col min="787" max="787" width="10.28515625" style="114" customWidth="1"/>
    <col min="788" max="788" width="12.28515625" style="114" customWidth="1"/>
    <col min="789" max="789" width="9.28515625" style="114" customWidth="1"/>
    <col min="790" max="790" width="12.28515625" style="114" customWidth="1"/>
    <col min="791" max="791" width="10.7109375" style="114" customWidth="1"/>
    <col min="792" max="792" width="6.140625" style="114" customWidth="1"/>
    <col min="793" max="793" width="10.7109375" style="114" customWidth="1"/>
    <col min="794" max="794" width="7.42578125" style="114" customWidth="1"/>
    <col min="795" max="795" width="4.7109375" style="114" bestFit="1" customWidth="1"/>
    <col min="796" max="796" width="13.42578125" style="114" customWidth="1"/>
    <col min="797" max="797" width="10.42578125" style="114" customWidth="1"/>
    <col min="798" max="798" width="4.7109375" style="114" customWidth="1"/>
    <col min="799" max="799" width="17.140625" style="114" customWidth="1"/>
    <col min="800" max="800" width="17.7109375" style="114" customWidth="1"/>
    <col min="801" max="801" width="4.28515625" style="114" customWidth="1"/>
    <col min="802" max="802" width="4.5703125" style="114" customWidth="1"/>
    <col min="803" max="803" width="4.7109375" style="114" bestFit="1" customWidth="1"/>
    <col min="804" max="804" width="3.85546875" style="114"/>
    <col min="805" max="805" width="9.7109375" style="114" customWidth="1"/>
    <col min="806" max="806" width="4.7109375" style="114" customWidth="1"/>
    <col min="807" max="807" width="12.28515625" style="114" customWidth="1"/>
    <col min="808" max="830" width="4.7109375" style="114" customWidth="1"/>
    <col min="831" max="1024" width="3.85546875" style="114"/>
    <col min="1025" max="1025" width="1.85546875" style="114" customWidth="1"/>
    <col min="1026" max="1026" width="3.85546875" style="114"/>
    <col min="1027" max="1027" width="5" style="114" bestFit="1" customWidth="1"/>
    <col min="1028" max="1028" width="6.7109375" style="114" customWidth="1"/>
    <col min="1029" max="1030" width="3.85546875" style="114"/>
    <col min="1031" max="1031" width="4.5703125" style="114" customWidth="1"/>
    <col min="1032" max="1035" width="4.7109375" style="114" customWidth="1"/>
    <col min="1036" max="1036" width="3.85546875" style="114"/>
    <col min="1037" max="1037" width="4.7109375" style="114" customWidth="1"/>
    <col min="1038" max="1038" width="7.5703125" style="114" customWidth="1"/>
    <col min="1039" max="1039" width="4.7109375" style="114" customWidth="1"/>
    <col min="1040" max="1040" width="7.140625" style="114" customWidth="1"/>
    <col min="1041" max="1041" width="3.85546875" style="114"/>
    <col min="1042" max="1042" width="2.85546875" style="114" bestFit="1" customWidth="1"/>
    <col min="1043" max="1043" width="10.28515625" style="114" customWidth="1"/>
    <col min="1044" max="1044" width="12.28515625" style="114" customWidth="1"/>
    <col min="1045" max="1045" width="9.28515625" style="114" customWidth="1"/>
    <col min="1046" max="1046" width="12.28515625" style="114" customWidth="1"/>
    <col min="1047" max="1047" width="10.7109375" style="114" customWidth="1"/>
    <col min="1048" max="1048" width="6.140625" style="114" customWidth="1"/>
    <col min="1049" max="1049" width="10.7109375" style="114" customWidth="1"/>
    <col min="1050" max="1050" width="7.42578125" style="114" customWidth="1"/>
    <col min="1051" max="1051" width="4.7109375" style="114" bestFit="1" customWidth="1"/>
    <col min="1052" max="1052" width="13.42578125" style="114" customWidth="1"/>
    <col min="1053" max="1053" width="10.42578125" style="114" customWidth="1"/>
    <col min="1054" max="1054" width="4.7109375" style="114" customWidth="1"/>
    <col min="1055" max="1055" width="17.140625" style="114" customWidth="1"/>
    <col min="1056" max="1056" width="17.7109375" style="114" customWidth="1"/>
    <col min="1057" max="1057" width="4.28515625" style="114" customWidth="1"/>
    <col min="1058" max="1058" width="4.5703125" style="114" customWidth="1"/>
    <col min="1059" max="1059" width="4.7109375" style="114" bestFit="1" customWidth="1"/>
    <col min="1060" max="1060" width="3.85546875" style="114"/>
    <col min="1061" max="1061" width="9.7109375" style="114" customWidth="1"/>
    <col min="1062" max="1062" width="4.7109375" style="114" customWidth="1"/>
    <col min="1063" max="1063" width="12.28515625" style="114" customWidth="1"/>
    <col min="1064" max="1086" width="4.7109375" style="114" customWidth="1"/>
    <col min="1087" max="1280" width="3.85546875" style="114"/>
    <col min="1281" max="1281" width="1.85546875" style="114" customWidth="1"/>
    <col min="1282" max="1282" width="3.85546875" style="114"/>
    <col min="1283" max="1283" width="5" style="114" bestFit="1" customWidth="1"/>
    <col min="1284" max="1284" width="6.7109375" style="114" customWidth="1"/>
    <col min="1285" max="1286" width="3.85546875" style="114"/>
    <col min="1287" max="1287" width="4.5703125" style="114" customWidth="1"/>
    <col min="1288" max="1291" width="4.7109375" style="114" customWidth="1"/>
    <col min="1292" max="1292" width="3.85546875" style="114"/>
    <col min="1293" max="1293" width="4.7109375" style="114" customWidth="1"/>
    <col min="1294" max="1294" width="7.5703125" style="114" customWidth="1"/>
    <col min="1295" max="1295" width="4.7109375" style="114" customWidth="1"/>
    <col min="1296" max="1296" width="7.140625" style="114" customWidth="1"/>
    <col min="1297" max="1297" width="3.85546875" style="114"/>
    <col min="1298" max="1298" width="2.85546875" style="114" bestFit="1" customWidth="1"/>
    <col min="1299" max="1299" width="10.28515625" style="114" customWidth="1"/>
    <col min="1300" max="1300" width="12.28515625" style="114" customWidth="1"/>
    <col min="1301" max="1301" width="9.28515625" style="114" customWidth="1"/>
    <col min="1302" max="1302" width="12.28515625" style="114" customWidth="1"/>
    <col min="1303" max="1303" width="10.7109375" style="114" customWidth="1"/>
    <col min="1304" max="1304" width="6.140625" style="114" customWidth="1"/>
    <col min="1305" max="1305" width="10.7109375" style="114" customWidth="1"/>
    <col min="1306" max="1306" width="7.42578125" style="114" customWidth="1"/>
    <col min="1307" max="1307" width="4.7109375" style="114" bestFit="1" customWidth="1"/>
    <col min="1308" max="1308" width="13.42578125" style="114" customWidth="1"/>
    <col min="1309" max="1309" width="10.42578125" style="114" customWidth="1"/>
    <col min="1310" max="1310" width="4.7109375" style="114" customWidth="1"/>
    <col min="1311" max="1311" width="17.140625" style="114" customWidth="1"/>
    <col min="1312" max="1312" width="17.7109375" style="114" customWidth="1"/>
    <col min="1313" max="1313" width="4.28515625" style="114" customWidth="1"/>
    <col min="1314" max="1314" width="4.5703125" style="114" customWidth="1"/>
    <col min="1315" max="1315" width="4.7109375" style="114" bestFit="1" customWidth="1"/>
    <col min="1316" max="1316" width="3.85546875" style="114"/>
    <col min="1317" max="1317" width="9.7109375" style="114" customWidth="1"/>
    <col min="1318" max="1318" width="4.7109375" style="114" customWidth="1"/>
    <col min="1319" max="1319" width="12.28515625" style="114" customWidth="1"/>
    <col min="1320" max="1342" width="4.7109375" style="114" customWidth="1"/>
    <col min="1343" max="1536" width="3.85546875" style="114"/>
    <col min="1537" max="1537" width="1.85546875" style="114" customWidth="1"/>
    <col min="1538" max="1538" width="3.85546875" style="114"/>
    <col min="1539" max="1539" width="5" style="114" bestFit="1" customWidth="1"/>
    <col min="1540" max="1540" width="6.7109375" style="114" customWidth="1"/>
    <col min="1541" max="1542" width="3.85546875" style="114"/>
    <col min="1543" max="1543" width="4.5703125" style="114" customWidth="1"/>
    <col min="1544" max="1547" width="4.7109375" style="114" customWidth="1"/>
    <col min="1548" max="1548" width="3.85546875" style="114"/>
    <col min="1549" max="1549" width="4.7109375" style="114" customWidth="1"/>
    <col min="1550" max="1550" width="7.5703125" style="114" customWidth="1"/>
    <col min="1551" max="1551" width="4.7109375" style="114" customWidth="1"/>
    <col min="1552" max="1552" width="7.140625" style="114" customWidth="1"/>
    <col min="1553" max="1553" width="3.85546875" style="114"/>
    <col min="1554" max="1554" width="2.85546875" style="114" bestFit="1" customWidth="1"/>
    <col min="1555" max="1555" width="10.28515625" style="114" customWidth="1"/>
    <col min="1556" max="1556" width="12.28515625" style="114" customWidth="1"/>
    <col min="1557" max="1557" width="9.28515625" style="114" customWidth="1"/>
    <col min="1558" max="1558" width="12.28515625" style="114" customWidth="1"/>
    <col min="1559" max="1559" width="10.7109375" style="114" customWidth="1"/>
    <col min="1560" max="1560" width="6.140625" style="114" customWidth="1"/>
    <col min="1561" max="1561" width="10.7109375" style="114" customWidth="1"/>
    <col min="1562" max="1562" width="7.42578125" style="114" customWidth="1"/>
    <col min="1563" max="1563" width="4.7109375" style="114" bestFit="1" customWidth="1"/>
    <col min="1564" max="1564" width="13.42578125" style="114" customWidth="1"/>
    <col min="1565" max="1565" width="10.42578125" style="114" customWidth="1"/>
    <col min="1566" max="1566" width="4.7109375" style="114" customWidth="1"/>
    <col min="1567" max="1567" width="17.140625" style="114" customWidth="1"/>
    <col min="1568" max="1568" width="17.7109375" style="114" customWidth="1"/>
    <col min="1569" max="1569" width="4.28515625" style="114" customWidth="1"/>
    <col min="1570" max="1570" width="4.5703125" style="114" customWidth="1"/>
    <col min="1571" max="1571" width="4.7109375" style="114" bestFit="1" customWidth="1"/>
    <col min="1572" max="1572" width="3.85546875" style="114"/>
    <col min="1573" max="1573" width="9.7109375" style="114" customWidth="1"/>
    <col min="1574" max="1574" width="4.7109375" style="114" customWidth="1"/>
    <col min="1575" max="1575" width="12.28515625" style="114" customWidth="1"/>
    <col min="1576" max="1598" width="4.7109375" style="114" customWidth="1"/>
    <col min="1599" max="1792" width="3.85546875" style="114"/>
    <col min="1793" max="1793" width="1.85546875" style="114" customWidth="1"/>
    <col min="1794" max="1794" width="3.85546875" style="114"/>
    <col min="1795" max="1795" width="5" style="114" bestFit="1" customWidth="1"/>
    <col min="1796" max="1796" width="6.7109375" style="114" customWidth="1"/>
    <col min="1797" max="1798" width="3.85546875" style="114"/>
    <col min="1799" max="1799" width="4.5703125" style="114" customWidth="1"/>
    <col min="1800" max="1803" width="4.7109375" style="114" customWidth="1"/>
    <col min="1804" max="1804" width="3.85546875" style="114"/>
    <col min="1805" max="1805" width="4.7109375" style="114" customWidth="1"/>
    <col min="1806" max="1806" width="7.5703125" style="114" customWidth="1"/>
    <col min="1807" max="1807" width="4.7109375" style="114" customWidth="1"/>
    <col min="1808" max="1808" width="7.140625" style="114" customWidth="1"/>
    <col min="1809" max="1809" width="3.85546875" style="114"/>
    <col min="1810" max="1810" width="2.85546875" style="114" bestFit="1" customWidth="1"/>
    <col min="1811" max="1811" width="10.28515625" style="114" customWidth="1"/>
    <col min="1812" max="1812" width="12.28515625" style="114" customWidth="1"/>
    <col min="1813" max="1813" width="9.28515625" style="114" customWidth="1"/>
    <col min="1814" max="1814" width="12.28515625" style="114" customWidth="1"/>
    <col min="1815" max="1815" width="10.7109375" style="114" customWidth="1"/>
    <col min="1816" max="1816" width="6.140625" style="114" customWidth="1"/>
    <col min="1817" max="1817" width="10.7109375" style="114" customWidth="1"/>
    <col min="1818" max="1818" width="7.42578125" style="114" customWidth="1"/>
    <col min="1819" max="1819" width="4.7109375" style="114" bestFit="1" customWidth="1"/>
    <col min="1820" max="1820" width="13.42578125" style="114" customWidth="1"/>
    <col min="1821" max="1821" width="10.42578125" style="114" customWidth="1"/>
    <col min="1822" max="1822" width="4.7109375" style="114" customWidth="1"/>
    <col min="1823" max="1823" width="17.140625" style="114" customWidth="1"/>
    <col min="1824" max="1824" width="17.7109375" style="114" customWidth="1"/>
    <col min="1825" max="1825" width="4.28515625" style="114" customWidth="1"/>
    <col min="1826" max="1826" width="4.5703125" style="114" customWidth="1"/>
    <col min="1827" max="1827" width="4.7109375" style="114" bestFit="1" customWidth="1"/>
    <col min="1828" max="1828" width="3.85546875" style="114"/>
    <col min="1829" max="1829" width="9.7109375" style="114" customWidth="1"/>
    <col min="1830" max="1830" width="4.7109375" style="114" customWidth="1"/>
    <col min="1831" max="1831" width="12.28515625" style="114" customWidth="1"/>
    <col min="1832" max="1854" width="4.7109375" style="114" customWidth="1"/>
    <col min="1855" max="2048" width="3.85546875" style="114"/>
    <col min="2049" max="2049" width="1.85546875" style="114" customWidth="1"/>
    <col min="2050" max="2050" width="3.85546875" style="114"/>
    <col min="2051" max="2051" width="5" style="114" bestFit="1" customWidth="1"/>
    <col min="2052" max="2052" width="6.7109375" style="114" customWidth="1"/>
    <col min="2053" max="2054" width="3.85546875" style="114"/>
    <col min="2055" max="2055" width="4.5703125" style="114" customWidth="1"/>
    <col min="2056" max="2059" width="4.7109375" style="114" customWidth="1"/>
    <col min="2060" max="2060" width="3.85546875" style="114"/>
    <col min="2061" max="2061" width="4.7109375" style="114" customWidth="1"/>
    <col min="2062" max="2062" width="7.5703125" style="114" customWidth="1"/>
    <col min="2063" max="2063" width="4.7109375" style="114" customWidth="1"/>
    <col min="2064" max="2064" width="7.140625" style="114" customWidth="1"/>
    <col min="2065" max="2065" width="3.85546875" style="114"/>
    <col min="2066" max="2066" width="2.85546875" style="114" bestFit="1" customWidth="1"/>
    <col min="2067" max="2067" width="10.28515625" style="114" customWidth="1"/>
    <col min="2068" max="2068" width="12.28515625" style="114" customWidth="1"/>
    <col min="2069" max="2069" width="9.28515625" style="114" customWidth="1"/>
    <col min="2070" max="2070" width="12.28515625" style="114" customWidth="1"/>
    <col min="2071" max="2071" width="10.7109375" style="114" customWidth="1"/>
    <col min="2072" max="2072" width="6.140625" style="114" customWidth="1"/>
    <col min="2073" max="2073" width="10.7109375" style="114" customWidth="1"/>
    <col min="2074" max="2074" width="7.42578125" style="114" customWidth="1"/>
    <col min="2075" max="2075" width="4.7109375" style="114" bestFit="1" customWidth="1"/>
    <col min="2076" max="2076" width="13.42578125" style="114" customWidth="1"/>
    <col min="2077" max="2077" width="10.42578125" style="114" customWidth="1"/>
    <col min="2078" max="2078" width="4.7109375" style="114" customWidth="1"/>
    <col min="2079" max="2079" width="17.140625" style="114" customWidth="1"/>
    <col min="2080" max="2080" width="17.7109375" style="114" customWidth="1"/>
    <col min="2081" max="2081" width="4.28515625" style="114" customWidth="1"/>
    <col min="2082" max="2082" width="4.5703125" style="114" customWidth="1"/>
    <col min="2083" max="2083" width="4.7109375" style="114" bestFit="1" customWidth="1"/>
    <col min="2084" max="2084" width="3.85546875" style="114"/>
    <col min="2085" max="2085" width="9.7109375" style="114" customWidth="1"/>
    <col min="2086" max="2086" width="4.7109375" style="114" customWidth="1"/>
    <col min="2087" max="2087" width="12.28515625" style="114" customWidth="1"/>
    <col min="2088" max="2110" width="4.7109375" style="114" customWidth="1"/>
    <col min="2111" max="2304" width="3.85546875" style="114"/>
    <col min="2305" max="2305" width="1.85546875" style="114" customWidth="1"/>
    <col min="2306" max="2306" width="3.85546875" style="114"/>
    <col min="2307" max="2307" width="5" style="114" bestFit="1" customWidth="1"/>
    <col min="2308" max="2308" width="6.7109375" style="114" customWidth="1"/>
    <col min="2309" max="2310" width="3.85546875" style="114"/>
    <col min="2311" max="2311" width="4.5703125" style="114" customWidth="1"/>
    <col min="2312" max="2315" width="4.7109375" style="114" customWidth="1"/>
    <col min="2316" max="2316" width="3.85546875" style="114"/>
    <col min="2317" max="2317" width="4.7109375" style="114" customWidth="1"/>
    <col min="2318" max="2318" width="7.5703125" style="114" customWidth="1"/>
    <col min="2319" max="2319" width="4.7109375" style="114" customWidth="1"/>
    <col min="2320" max="2320" width="7.140625" style="114" customWidth="1"/>
    <col min="2321" max="2321" width="3.85546875" style="114"/>
    <col min="2322" max="2322" width="2.85546875" style="114" bestFit="1" customWidth="1"/>
    <col min="2323" max="2323" width="10.28515625" style="114" customWidth="1"/>
    <col min="2324" max="2324" width="12.28515625" style="114" customWidth="1"/>
    <col min="2325" max="2325" width="9.28515625" style="114" customWidth="1"/>
    <col min="2326" max="2326" width="12.28515625" style="114" customWidth="1"/>
    <col min="2327" max="2327" width="10.7109375" style="114" customWidth="1"/>
    <col min="2328" max="2328" width="6.140625" style="114" customWidth="1"/>
    <col min="2329" max="2329" width="10.7109375" style="114" customWidth="1"/>
    <col min="2330" max="2330" width="7.42578125" style="114" customWidth="1"/>
    <col min="2331" max="2331" width="4.7109375" style="114" bestFit="1" customWidth="1"/>
    <col min="2332" max="2332" width="13.42578125" style="114" customWidth="1"/>
    <col min="2333" max="2333" width="10.42578125" style="114" customWidth="1"/>
    <col min="2334" max="2334" width="4.7109375" style="114" customWidth="1"/>
    <col min="2335" max="2335" width="17.140625" style="114" customWidth="1"/>
    <col min="2336" max="2336" width="17.7109375" style="114" customWidth="1"/>
    <col min="2337" max="2337" width="4.28515625" style="114" customWidth="1"/>
    <col min="2338" max="2338" width="4.5703125" style="114" customWidth="1"/>
    <col min="2339" max="2339" width="4.7109375" style="114" bestFit="1" customWidth="1"/>
    <col min="2340" max="2340" width="3.85546875" style="114"/>
    <col min="2341" max="2341" width="9.7109375" style="114" customWidth="1"/>
    <col min="2342" max="2342" width="4.7109375" style="114" customWidth="1"/>
    <col min="2343" max="2343" width="12.28515625" style="114" customWidth="1"/>
    <col min="2344" max="2366" width="4.7109375" style="114" customWidth="1"/>
    <col min="2367" max="2560" width="3.85546875" style="114"/>
    <col min="2561" max="2561" width="1.85546875" style="114" customWidth="1"/>
    <col min="2562" max="2562" width="3.85546875" style="114"/>
    <col min="2563" max="2563" width="5" style="114" bestFit="1" customWidth="1"/>
    <col min="2564" max="2564" width="6.7109375" style="114" customWidth="1"/>
    <col min="2565" max="2566" width="3.85546875" style="114"/>
    <col min="2567" max="2567" width="4.5703125" style="114" customWidth="1"/>
    <col min="2568" max="2571" width="4.7109375" style="114" customWidth="1"/>
    <col min="2572" max="2572" width="3.85546875" style="114"/>
    <col min="2573" max="2573" width="4.7109375" style="114" customWidth="1"/>
    <col min="2574" max="2574" width="7.5703125" style="114" customWidth="1"/>
    <col min="2575" max="2575" width="4.7109375" style="114" customWidth="1"/>
    <col min="2576" max="2576" width="7.140625" style="114" customWidth="1"/>
    <col min="2577" max="2577" width="3.85546875" style="114"/>
    <col min="2578" max="2578" width="2.85546875" style="114" bestFit="1" customWidth="1"/>
    <col min="2579" max="2579" width="10.28515625" style="114" customWidth="1"/>
    <col min="2580" max="2580" width="12.28515625" style="114" customWidth="1"/>
    <col min="2581" max="2581" width="9.28515625" style="114" customWidth="1"/>
    <col min="2582" max="2582" width="12.28515625" style="114" customWidth="1"/>
    <col min="2583" max="2583" width="10.7109375" style="114" customWidth="1"/>
    <col min="2584" max="2584" width="6.140625" style="114" customWidth="1"/>
    <col min="2585" max="2585" width="10.7109375" style="114" customWidth="1"/>
    <col min="2586" max="2586" width="7.42578125" style="114" customWidth="1"/>
    <col min="2587" max="2587" width="4.7109375" style="114" bestFit="1" customWidth="1"/>
    <col min="2588" max="2588" width="13.42578125" style="114" customWidth="1"/>
    <col min="2589" max="2589" width="10.42578125" style="114" customWidth="1"/>
    <col min="2590" max="2590" width="4.7109375" style="114" customWidth="1"/>
    <col min="2591" max="2591" width="17.140625" style="114" customWidth="1"/>
    <col min="2592" max="2592" width="17.7109375" style="114" customWidth="1"/>
    <col min="2593" max="2593" width="4.28515625" style="114" customWidth="1"/>
    <col min="2594" max="2594" width="4.5703125" style="114" customWidth="1"/>
    <col min="2595" max="2595" width="4.7109375" style="114" bestFit="1" customWidth="1"/>
    <col min="2596" max="2596" width="3.85546875" style="114"/>
    <col min="2597" max="2597" width="9.7109375" style="114" customWidth="1"/>
    <col min="2598" max="2598" width="4.7109375" style="114" customWidth="1"/>
    <col min="2599" max="2599" width="12.28515625" style="114" customWidth="1"/>
    <col min="2600" max="2622" width="4.7109375" style="114" customWidth="1"/>
    <col min="2623" max="2816" width="3.85546875" style="114"/>
    <col min="2817" max="2817" width="1.85546875" style="114" customWidth="1"/>
    <col min="2818" max="2818" width="3.85546875" style="114"/>
    <col min="2819" max="2819" width="5" style="114" bestFit="1" customWidth="1"/>
    <col min="2820" max="2820" width="6.7109375" style="114" customWidth="1"/>
    <col min="2821" max="2822" width="3.85546875" style="114"/>
    <col min="2823" max="2823" width="4.5703125" style="114" customWidth="1"/>
    <col min="2824" max="2827" width="4.7109375" style="114" customWidth="1"/>
    <col min="2828" max="2828" width="3.85546875" style="114"/>
    <col min="2829" max="2829" width="4.7109375" style="114" customWidth="1"/>
    <col min="2830" max="2830" width="7.5703125" style="114" customWidth="1"/>
    <col min="2831" max="2831" width="4.7109375" style="114" customWidth="1"/>
    <col min="2832" max="2832" width="7.140625" style="114" customWidth="1"/>
    <col min="2833" max="2833" width="3.85546875" style="114"/>
    <col min="2834" max="2834" width="2.85546875" style="114" bestFit="1" customWidth="1"/>
    <col min="2835" max="2835" width="10.28515625" style="114" customWidth="1"/>
    <col min="2836" max="2836" width="12.28515625" style="114" customWidth="1"/>
    <col min="2837" max="2837" width="9.28515625" style="114" customWidth="1"/>
    <col min="2838" max="2838" width="12.28515625" style="114" customWidth="1"/>
    <col min="2839" max="2839" width="10.7109375" style="114" customWidth="1"/>
    <col min="2840" max="2840" width="6.140625" style="114" customWidth="1"/>
    <col min="2841" max="2841" width="10.7109375" style="114" customWidth="1"/>
    <col min="2842" max="2842" width="7.42578125" style="114" customWidth="1"/>
    <col min="2843" max="2843" width="4.7109375" style="114" bestFit="1" customWidth="1"/>
    <col min="2844" max="2844" width="13.42578125" style="114" customWidth="1"/>
    <col min="2845" max="2845" width="10.42578125" style="114" customWidth="1"/>
    <col min="2846" max="2846" width="4.7109375" style="114" customWidth="1"/>
    <col min="2847" max="2847" width="17.140625" style="114" customWidth="1"/>
    <col min="2848" max="2848" width="17.7109375" style="114" customWidth="1"/>
    <col min="2849" max="2849" width="4.28515625" style="114" customWidth="1"/>
    <col min="2850" max="2850" width="4.5703125" style="114" customWidth="1"/>
    <col min="2851" max="2851" width="4.7109375" style="114" bestFit="1" customWidth="1"/>
    <col min="2852" max="2852" width="3.85546875" style="114"/>
    <col min="2853" max="2853" width="9.7109375" style="114" customWidth="1"/>
    <col min="2854" max="2854" width="4.7109375" style="114" customWidth="1"/>
    <col min="2855" max="2855" width="12.28515625" style="114" customWidth="1"/>
    <col min="2856" max="2878" width="4.7109375" style="114" customWidth="1"/>
    <col min="2879" max="3072" width="3.85546875" style="114"/>
    <col min="3073" max="3073" width="1.85546875" style="114" customWidth="1"/>
    <col min="3074" max="3074" width="3.85546875" style="114"/>
    <col min="3075" max="3075" width="5" style="114" bestFit="1" customWidth="1"/>
    <col min="3076" max="3076" width="6.7109375" style="114" customWidth="1"/>
    <col min="3077" max="3078" width="3.85546875" style="114"/>
    <col min="3079" max="3079" width="4.5703125" style="114" customWidth="1"/>
    <col min="3080" max="3083" width="4.7109375" style="114" customWidth="1"/>
    <col min="3084" max="3084" width="3.85546875" style="114"/>
    <col min="3085" max="3085" width="4.7109375" style="114" customWidth="1"/>
    <col min="3086" max="3086" width="7.5703125" style="114" customWidth="1"/>
    <col min="3087" max="3087" width="4.7109375" style="114" customWidth="1"/>
    <col min="3088" max="3088" width="7.140625" style="114" customWidth="1"/>
    <col min="3089" max="3089" width="3.85546875" style="114"/>
    <col min="3090" max="3090" width="2.85546875" style="114" bestFit="1" customWidth="1"/>
    <col min="3091" max="3091" width="10.28515625" style="114" customWidth="1"/>
    <col min="3092" max="3092" width="12.28515625" style="114" customWidth="1"/>
    <col min="3093" max="3093" width="9.28515625" style="114" customWidth="1"/>
    <col min="3094" max="3094" width="12.28515625" style="114" customWidth="1"/>
    <col min="3095" max="3095" width="10.7109375" style="114" customWidth="1"/>
    <col min="3096" max="3096" width="6.140625" style="114" customWidth="1"/>
    <col min="3097" max="3097" width="10.7109375" style="114" customWidth="1"/>
    <col min="3098" max="3098" width="7.42578125" style="114" customWidth="1"/>
    <col min="3099" max="3099" width="4.7109375" style="114" bestFit="1" customWidth="1"/>
    <col min="3100" max="3100" width="13.42578125" style="114" customWidth="1"/>
    <col min="3101" max="3101" width="10.42578125" style="114" customWidth="1"/>
    <col min="3102" max="3102" width="4.7109375" style="114" customWidth="1"/>
    <col min="3103" max="3103" width="17.140625" style="114" customWidth="1"/>
    <col min="3104" max="3104" width="17.7109375" style="114" customWidth="1"/>
    <col min="3105" max="3105" width="4.28515625" style="114" customWidth="1"/>
    <col min="3106" max="3106" width="4.5703125" style="114" customWidth="1"/>
    <col min="3107" max="3107" width="4.7109375" style="114" bestFit="1" customWidth="1"/>
    <col min="3108" max="3108" width="3.85546875" style="114"/>
    <col min="3109" max="3109" width="9.7109375" style="114" customWidth="1"/>
    <col min="3110" max="3110" width="4.7109375" style="114" customWidth="1"/>
    <col min="3111" max="3111" width="12.28515625" style="114" customWidth="1"/>
    <col min="3112" max="3134" width="4.7109375" style="114" customWidth="1"/>
    <col min="3135" max="3328" width="3.85546875" style="114"/>
    <col min="3329" max="3329" width="1.85546875" style="114" customWidth="1"/>
    <col min="3330" max="3330" width="3.85546875" style="114"/>
    <col min="3331" max="3331" width="5" style="114" bestFit="1" customWidth="1"/>
    <col min="3332" max="3332" width="6.7109375" style="114" customWidth="1"/>
    <col min="3333" max="3334" width="3.85546875" style="114"/>
    <col min="3335" max="3335" width="4.5703125" style="114" customWidth="1"/>
    <col min="3336" max="3339" width="4.7109375" style="114" customWidth="1"/>
    <col min="3340" max="3340" width="3.85546875" style="114"/>
    <col min="3341" max="3341" width="4.7109375" style="114" customWidth="1"/>
    <col min="3342" max="3342" width="7.5703125" style="114" customWidth="1"/>
    <col min="3343" max="3343" width="4.7109375" style="114" customWidth="1"/>
    <col min="3344" max="3344" width="7.140625" style="114" customWidth="1"/>
    <col min="3345" max="3345" width="3.85546875" style="114"/>
    <col min="3346" max="3346" width="2.85546875" style="114" bestFit="1" customWidth="1"/>
    <col min="3347" max="3347" width="10.28515625" style="114" customWidth="1"/>
    <col min="3348" max="3348" width="12.28515625" style="114" customWidth="1"/>
    <col min="3349" max="3349" width="9.28515625" style="114" customWidth="1"/>
    <col min="3350" max="3350" width="12.28515625" style="114" customWidth="1"/>
    <col min="3351" max="3351" width="10.7109375" style="114" customWidth="1"/>
    <col min="3352" max="3352" width="6.140625" style="114" customWidth="1"/>
    <col min="3353" max="3353" width="10.7109375" style="114" customWidth="1"/>
    <col min="3354" max="3354" width="7.42578125" style="114" customWidth="1"/>
    <col min="3355" max="3355" width="4.7109375" style="114" bestFit="1" customWidth="1"/>
    <col min="3356" max="3356" width="13.42578125" style="114" customWidth="1"/>
    <col min="3357" max="3357" width="10.42578125" style="114" customWidth="1"/>
    <col min="3358" max="3358" width="4.7109375" style="114" customWidth="1"/>
    <col min="3359" max="3359" width="17.140625" style="114" customWidth="1"/>
    <col min="3360" max="3360" width="17.7109375" style="114" customWidth="1"/>
    <col min="3361" max="3361" width="4.28515625" style="114" customWidth="1"/>
    <col min="3362" max="3362" width="4.5703125" style="114" customWidth="1"/>
    <col min="3363" max="3363" width="4.7109375" style="114" bestFit="1" customWidth="1"/>
    <col min="3364" max="3364" width="3.85546875" style="114"/>
    <col min="3365" max="3365" width="9.7109375" style="114" customWidth="1"/>
    <col min="3366" max="3366" width="4.7109375" style="114" customWidth="1"/>
    <col min="3367" max="3367" width="12.28515625" style="114" customWidth="1"/>
    <col min="3368" max="3390" width="4.7109375" style="114" customWidth="1"/>
    <col min="3391" max="3584" width="3.85546875" style="114"/>
    <col min="3585" max="3585" width="1.85546875" style="114" customWidth="1"/>
    <col min="3586" max="3586" width="3.85546875" style="114"/>
    <col min="3587" max="3587" width="5" style="114" bestFit="1" customWidth="1"/>
    <col min="3588" max="3588" width="6.7109375" style="114" customWidth="1"/>
    <col min="3589" max="3590" width="3.85546875" style="114"/>
    <col min="3591" max="3591" width="4.5703125" style="114" customWidth="1"/>
    <col min="3592" max="3595" width="4.7109375" style="114" customWidth="1"/>
    <col min="3596" max="3596" width="3.85546875" style="114"/>
    <col min="3597" max="3597" width="4.7109375" style="114" customWidth="1"/>
    <col min="3598" max="3598" width="7.5703125" style="114" customWidth="1"/>
    <col min="3599" max="3599" width="4.7109375" style="114" customWidth="1"/>
    <col min="3600" max="3600" width="7.140625" style="114" customWidth="1"/>
    <col min="3601" max="3601" width="3.85546875" style="114"/>
    <col min="3602" max="3602" width="2.85546875" style="114" bestFit="1" customWidth="1"/>
    <col min="3603" max="3603" width="10.28515625" style="114" customWidth="1"/>
    <col min="3604" max="3604" width="12.28515625" style="114" customWidth="1"/>
    <col min="3605" max="3605" width="9.28515625" style="114" customWidth="1"/>
    <col min="3606" max="3606" width="12.28515625" style="114" customWidth="1"/>
    <col min="3607" max="3607" width="10.7109375" style="114" customWidth="1"/>
    <col min="3608" max="3608" width="6.140625" style="114" customWidth="1"/>
    <col min="3609" max="3609" width="10.7109375" style="114" customWidth="1"/>
    <col min="3610" max="3610" width="7.42578125" style="114" customWidth="1"/>
    <col min="3611" max="3611" width="4.7109375" style="114" bestFit="1" customWidth="1"/>
    <col min="3612" max="3612" width="13.42578125" style="114" customWidth="1"/>
    <col min="3613" max="3613" width="10.42578125" style="114" customWidth="1"/>
    <col min="3614" max="3614" width="4.7109375" style="114" customWidth="1"/>
    <col min="3615" max="3615" width="17.140625" style="114" customWidth="1"/>
    <col min="3616" max="3616" width="17.7109375" style="114" customWidth="1"/>
    <col min="3617" max="3617" width="4.28515625" style="114" customWidth="1"/>
    <col min="3618" max="3618" width="4.5703125" style="114" customWidth="1"/>
    <col min="3619" max="3619" width="4.7109375" style="114" bestFit="1" customWidth="1"/>
    <col min="3620" max="3620" width="3.85546875" style="114"/>
    <col min="3621" max="3621" width="9.7109375" style="114" customWidth="1"/>
    <col min="3622" max="3622" width="4.7109375" style="114" customWidth="1"/>
    <col min="3623" max="3623" width="12.28515625" style="114" customWidth="1"/>
    <col min="3624" max="3646" width="4.7109375" style="114" customWidth="1"/>
    <col min="3647" max="3840" width="3.85546875" style="114"/>
    <col min="3841" max="3841" width="1.85546875" style="114" customWidth="1"/>
    <col min="3842" max="3842" width="3.85546875" style="114"/>
    <col min="3843" max="3843" width="5" style="114" bestFit="1" customWidth="1"/>
    <col min="3844" max="3844" width="6.7109375" style="114" customWidth="1"/>
    <col min="3845" max="3846" width="3.85546875" style="114"/>
    <col min="3847" max="3847" width="4.5703125" style="114" customWidth="1"/>
    <col min="3848" max="3851" width="4.7109375" style="114" customWidth="1"/>
    <col min="3852" max="3852" width="3.85546875" style="114"/>
    <col min="3853" max="3853" width="4.7109375" style="114" customWidth="1"/>
    <col min="3854" max="3854" width="7.5703125" style="114" customWidth="1"/>
    <col min="3855" max="3855" width="4.7109375" style="114" customWidth="1"/>
    <col min="3856" max="3856" width="7.140625" style="114" customWidth="1"/>
    <col min="3857" max="3857" width="3.85546875" style="114"/>
    <col min="3858" max="3858" width="2.85546875" style="114" bestFit="1" customWidth="1"/>
    <col min="3859" max="3859" width="10.28515625" style="114" customWidth="1"/>
    <col min="3860" max="3860" width="12.28515625" style="114" customWidth="1"/>
    <col min="3861" max="3861" width="9.28515625" style="114" customWidth="1"/>
    <col min="3862" max="3862" width="12.28515625" style="114" customWidth="1"/>
    <col min="3863" max="3863" width="10.7109375" style="114" customWidth="1"/>
    <col min="3864" max="3864" width="6.140625" style="114" customWidth="1"/>
    <col min="3865" max="3865" width="10.7109375" style="114" customWidth="1"/>
    <col min="3866" max="3866" width="7.42578125" style="114" customWidth="1"/>
    <col min="3867" max="3867" width="4.7109375" style="114" bestFit="1" customWidth="1"/>
    <col min="3868" max="3868" width="13.42578125" style="114" customWidth="1"/>
    <col min="3869" max="3869" width="10.42578125" style="114" customWidth="1"/>
    <col min="3870" max="3870" width="4.7109375" style="114" customWidth="1"/>
    <col min="3871" max="3871" width="17.140625" style="114" customWidth="1"/>
    <col min="3872" max="3872" width="17.7109375" style="114" customWidth="1"/>
    <col min="3873" max="3873" width="4.28515625" style="114" customWidth="1"/>
    <col min="3874" max="3874" width="4.5703125" style="114" customWidth="1"/>
    <col min="3875" max="3875" width="4.7109375" style="114" bestFit="1" customWidth="1"/>
    <col min="3876" max="3876" width="3.85546875" style="114"/>
    <col min="3877" max="3877" width="9.7109375" style="114" customWidth="1"/>
    <col min="3878" max="3878" width="4.7109375" style="114" customWidth="1"/>
    <col min="3879" max="3879" width="12.28515625" style="114" customWidth="1"/>
    <col min="3880" max="3902" width="4.7109375" style="114" customWidth="1"/>
    <col min="3903" max="4096" width="3.85546875" style="114"/>
    <col min="4097" max="4097" width="1.85546875" style="114" customWidth="1"/>
    <col min="4098" max="4098" width="3.85546875" style="114"/>
    <col min="4099" max="4099" width="5" style="114" bestFit="1" customWidth="1"/>
    <col min="4100" max="4100" width="6.7109375" style="114" customWidth="1"/>
    <col min="4101" max="4102" width="3.85546875" style="114"/>
    <col min="4103" max="4103" width="4.5703125" style="114" customWidth="1"/>
    <col min="4104" max="4107" width="4.7109375" style="114" customWidth="1"/>
    <col min="4108" max="4108" width="3.85546875" style="114"/>
    <col min="4109" max="4109" width="4.7109375" style="114" customWidth="1"/>
    <col min="4110" max="4110" width="7.5703125" style="114" customWidth="1"/>
    <col min="4111" max="4111" width="4.7109375" style="114" customWidth="1"/>
    <col min="4112" max="4112" width="7.140625" style="114" customWidth="1"/>
    <col min="4113" max="4113" width="3.85546875" style="114"/>
    <col min="4114" max="4114" width="2.85546875" style="114" bestFit="1" customWidth="1"/>
    <col min="4115" max="4115" width="10.28515625" style="114" customWidth="1"/>
    <col min="4116" max="4116" width="12.28515625" style="114" customWidth="1"/>
    <col min="4117" max="4117" width="9.28515625" style="114" customWidth="1"/>
    <col min="4118" max="4118" width="12.28515625" style="114" customWidth="1"/>
    <col min="4119" max="4119" width="10.7109375" style="114" customWidth="1"/>
    <col min="4120" max="4120" width="6.140625" style="114" customWidth="1"/>
    <col min="4121" max="4121" width="10.7109375" style="114" customWidth="1"/>
    <col min="4122" max="4122" width="7.42578125" style="114" customWidth="1"/>
    <col min="4123" max="4123" width="4.7109375" style="114" bestFit="1" customWidth="1"/>
    <col min="4124" max="4124" width="13.42578125" style="114" customWidth="1"/>
    <col min="4125" max="4125" width="10.42578125" style="114" customWidth="1"/>
    <col min="4126" max="4126" width="4.7109375" style="114" customWidth="1"/>
    <col min="4127" max="4127" width="17.140625" style="114" customWidth="1"/>
    <col min="4128" max="4128" width="17.7109375" style="114" customWidth="1"/>
    <col min="4129" max="4129" width="4.28515625" style="114" customWidth="1"/>
    <col min="4130" max="4130" width="4.5703125" style="114" customWidth="1"/>
    <col min="4131" max="4131" width="4.7109375" style="114" bestFit="1" customWidth="1"/>
    <col min="4132" max="4132" width="3.85546875" style="114"/>
    <col min="4133" max="4133" width="9.7109375" style="114" customWidth="1"/>
    <col min="4134" max="4134" width="4.7109375" style="114" customWidth="1"/>
    <col min="4135" max="4135" width="12.28515625" style="114" customWidth="1"/>
    <col min="4136" max="4158" width="4.7109375" style="114" customWidth="1"/>
    <col min="4159" max="4352" width="3.85546875" style="114"/>
    <col min="4353" max="4353" width="1.85546875" style="114" customWidth="1"/>
    <col min="4354" max="4354" width="3.85546875" style="114"/>
    <col min="4355" max="4355" width="5" style="114" bestFit="1" customWidth="1"/>
    <col min="4356" max="4356" width="6.7109375" style="114" customWidth="1"/>
    <col min="4357" max="4358" width="3.85546875" style="114"/>
    <col min="4359" max="4359" width="4.5703125" style="114" customWidth="1"/>
    <col min="4360" max="4363" width="4.7109375" style="114" customWidth="1"/>
    <col min="4364" max="4364" width="3.85546875" style="114"/>
    <col min="4365" max="4365" width="4.7109375" style="114" customWidth="1"/>
    <col min="4366" max="4366" width="7.5703125" style="114" customWidth="1"/>
    <col min="4367" max="4367" width="4.7109375" style="114" customWidth="1"/>
    <col min="4368" max="4368" width="7.140625" style="114" customWidth="1"/>
    <col min="4369" max="4369" width="3.85546875" style="114"/>
    <col min="4370" max="4370" width="2.85546875" style="114" bestFit="1" customWidth="1"/>
    <col min="4371" max="4371" width="10.28515625" style="114" customWidth="1"/>
    <col min="4372" max="4372" width="12.28515625" style="114" customWidth="1"/>
    <col min="4373" max="4373" width="9.28515625" style="114" customWidth="1"/>
    <col min="4374" max="4374" width="12.28515625" style="114" customWidth="1"/>
    <col min="4375" max="4375" width="10.7109375" style="114" customWidth="1"/>
    <col min="4376" max="4376" width="6.140625" style="114" customWidth="1"/>
    <col min="4377" max="4377" width="10.7109375" style="114" customWidth="1"/>
    <col min="4378" max="4378" width="7.42578125" style="114" customWidth="1"/>
    <col min="4379" max="4379" width="4.7109375" style="114" bestFit="1" customWidth="1"/>
    <col min="4380" max="4380" width="13.42578125" style="114" customWidth="1"/>
    <col min="4381" max="4381" width="10.42578125" style="114" customWidth="1"/>
    <col min="4382" max="4382" width="4.7109375" style="114" customWidth="1"/>
    <col min="4383" max="4383" width="17.140625" style="114" customWidth="1"/>
    <col min="4384" max="4384" width="17.7109375" style="114" customWidth="1"/>
    <col min="4385" max="4385" width="4.28515625" style="114" customWidth="1"/>
    <col min="4386" max="4386" width="4.5703125" style="114" customWidth="1"/>
    <col min="4387" max="4387" width="4.7109375" style="114" bestFit="1" customWidth="1"/>
    <col min="4388" max="4388" width="3.85546875" style="114"/>
    <col min="4389" max="4389" width="9.7109375" style="114" customWidth="1"/>
    <col min="4390" max="4390" width="4.7109375" style="114" customWidth="1"/>
    <col min="4391" max="4391" width="12.28515625" style="114" customWidth="1"/>
    <col min="4392" max="4414" width="4.7109375" style="114" customWidth="1"/>
    <col min="4415" max="4608" width="3.85546875" style="114"/>
    <col min="4609" max="4609" width="1.85546875" style="114" customWidth="1"/>
    <col min="4610" max="4610" width="3.85546875" style="114"/>
    <col min="4611" max="4611" width="5" style="114" bestFit="1" customWidth="1"/>
    <col min="4612" max="4612" width="6.7109375" style="114" customWidth="1"/>
    <col min="4613" max="4614" width="3.85546875" style="114"/>
    <col min="4615" max="4615" width="4.5703125" style="114" customWidth="1"/>
    <col min="4616" max="4619" width="4.7109375" style="114" customWidth="1"/>
    <col min="4620" max="4620" width="3.85546875" style="114"/>
    <col min="4621" max="4621" width="4.7109375" style="114" customWidth="1"/>
    <col min="4622" max="4622" width="7.5703125" style="114" customWidth="1"/>
    <col min="4623" max="4623" width="4.7109375" style="114" customWidth="1"/>
    <col min="4624" max="4624" width="7.140625" style="114" customWidth="1"/>
    <col min="4625" max="4625" width="3.85546875" style="114"/>
    <col min="4626" max="4626" width="2.85546875" style="114" bestFit="1" customWidth="1"/>
    <col min="4627" max="4627" width="10.28515625" style="114" customWidth="1"/>
    <col min="4628" max="4628" width="12.28515625" style="114" customWidth="1"/>
    <col min="4629" max="4629" width="9.28515625" style="114" customWidth="1"/>
    <col min="4630" max="4630" width="12.28515625" style="114" customWidth="1"/>
    <col min="4631" max="4631" width="10.7109375" style="114" customWidth="1"/>
    <col min="4632" max="4632" width="6.140625" style="114" customWidth="1"/>
    <col min="4633" max="4633" width="10.7109375" style="114" customWidth="1"/>
    <col min="4634" max="4634" width="7.42578125" style="114" customWidth="1"/>
    <col min="4635" max="4635" width="4.7109375" style="114" bestFit="1" customWidth="1"/>
    <col min="4636" max="4636" width="13.42578125" style="114" customWidth="1"/>
    <col min="4637" max="4637" width="10.42578125" style="114" customWidth="1"/>
    <col min="4638" max="4638" width="4.7109375" style="114" customWidth="1"/>
    <col min="4639" max="4639" width="17.140625" style="114" customWidth="1"/>
    <col min="4640" max="4640" width="17.7109375" style="114" customWidth="1"/>
    <col min="4641" max="4641" width="4.28515625" style="114" customWidth="1"/>
    <col min="4642" max="4642" width="4.5703125" style="114" customWidth="1"/>
    <col min="4643" max="4643" width="4.7109375" style="114" bestFit="1" customWidth="1"/>
    <col min="4644" max="4644" width="3.85546875" style="114"/>
    <col min="4645" max="4645" width="9.7109375" style="114" customWidth="1"/>
    <col min="4646" max="4646" width="4.7109375" style="114" customWidth="1"/>
    <col min="4647" max="4647" width="12.28515625" style="114" customWidth="1"/>
    <col min="4648" max="4670" width="4.7109375" style="114" customWidth="1"/>
    <col min="4671" max="4864" width="3.85546875" style="114"/>
    <col min="4865" max="4865" width="1.85546875" style="114" customWidth="1"/>
    <col min="4866" max="4866" width="3.85546875" style="114"/>
    <col min="4867" max="4867" width="5" style="114" bestFit="1" customWidth="1"/>
    <col min="4868" max="4868" width="6.7109375" style="114" customWidth="1"/>
    <col min="4869" max="4870" width="3.85546875" style="114"/>
    <col min="4871" max="4871" width="4.5703125" style="114" customWidth="1"/>
    <col min="4872" max="4875" width="4.7109375" style="114" customWidth="1"/>
    <col min="4876" max="4876" width="3.85546875" style="114"/>
    <col min="4877" max="4877" width="4.7109375" style="114" customWidth="1"/>
    <col min="4878" max="4878" width="7.5703125" style="114" customWidth="1"/>
    <col min="4879" max="4879" width="4.7109375" style="114" customWidth="1"/>
    <col min="4880" max="4880" width="7.140625" style="114" customWidth="1"/>
    <col min="4881" max="4881" width="3.85546875" style="114"/>
    <col min="4882" max="4882" width="2.85546875" style="114" bestFit="1" customWidth="1"/>
    <col min="4883" max="4883" width="10.28515625" style="114" customWidth="1"/>
    <col min="4884" max="4884" width="12.28515625" style="114" customWidth="1"/>
    <col min="4885" max="4885" width="9.28515625" style="114" customWidth="1"/>
    <col min="4886" max="4886" width="12.28515625" style="114" customWidth="1"/>
    <col min="4887" max="4887" width="10.7109375" style="114" customWidth="1"/>
    <col min="4888" max="4888" width="6.140625" style="114" customWidth="1"/>
    <col min="4889" max="4889" width="10.7109375" style="114" customWidth="1"/>
    <col min="4890" max="4890" width="7.42578125" style="114" customWidth="1"/>
    <col min="4891" max="4891" width="4.7109375" style="114" bestFit="1" customWidth="1"/>
    <col min="4892" max="4892" width="13.42578125" style="114" customWidth="1"/>
    <col min="4893" max="4893" width="10.42578125" style="114" customWidth="1"/>
    <col min="4894" max="4894" width="4.7109375" style="114" customWidth="1"/>
    <col min="4895" max="4895" width="17.140625" style="114" customWidth="1"/>
    <col min="4896" max="4896" width="17.7109375" style="114" customWidth="1"/>
    <col min="4897" max="4897" width="4.28515625" style="114" customWidth="1"/>
    <col min="4898" max="4898" width="4.5703125" style="114" customWidth="1"/>
    <col min="4899" max="4899" width="4.7109375" style="114" bestFit="1" customWidth="1"/>
    <col min="4900" max="4900" width="3.85546875" style="114"/>
    <col min="4901" max="4901" width="9.7109375" style="114" customWidth="1"/>
    <col min="4902" max="4902" width="4.7109375" style="114" customWidth="1"/>
    <col min="4903" max="4903" width="12.28515625" style="114" customWidth="1"/>
    <col min="4904" max="4926" width="4.7109375" style="114" customWidth="1"/>
    <col min="4927" max="5120" width="3.85546875" style="114"/>
    <col min="5121" max="5121" width="1.85546875" style="114" customWidth="1"/>
    <col min="5122" max="5122" width="3.85546875" style="114"/>
    <col min="5123" max="5123" width="5" style="114" bestFit="1" customWidth="1"/>
    <col min="5124" max="5124" width="6.7109375" style="114" customWidth="1"/>
    <col min="5125" max="5126" width="3.85546875" style="114"/>
    <col min="5127" max="5127" width="4.5703125" style="114" customWidth="1"/>
    <col min="5128" max="5131" width="4.7109375" style="114" customWidth="1"/>
    <col min="5132" max="5132" width="3.85546875" style="114"/>
    <col min="5133" max="5133" width="4.7109375" style="114" customWidth="1"/>
    <col min="5134" max="5134" width="7.5703125" style="114" customWidth="1"/>
    <col min="5135" max="5135" width="4.7109375" style="114" customWidth="1"/>
    <col min="5136" max="5136" width="7.140625" style="114" customWidth="1"/>
    <col min="5137" max="5137" width="3.85546875" style="114"/>
    <col min="5138" max="5138" width="2.85546875" style="114" bestFit="1" customWidth="1"/>
    <col min="5139" max="5139" width="10.28515625" style="114" customWidth="1"/>
    <col min="5140" max="5140" width="12.28515625" style="114" customWidth="1"/>
    <col min="5141" max="5141" width="9.28515625" style="114" customWidth="1"/>
    <col min="5142" max="5142" width="12.28515625" style="114" customWidth="1"/>
    <col min="5143" max="5143" width="10.7109375" style="114" customWidth="1"/>
    <col min="5144" max="5144" width="6.140625" style="114" customWidth="1"/>
    <col min="5145" max="5145" width="10.7109375" style="114" customWidth="1"/>
    <col min="5146" max="5146" width="7.42578125" style="114" customWidth="1"/>
    <col min="5147" max="5147" width="4.7109375" style="114" bestFit="1" customWidth="1"/>
    <col min="5148" max="5148" width="13.42578125" style="114" customWidth="1"/>
    <col min="5149" max="5149" width="10.42578125" style="114" customWidth="1"/>
    <col min="5150" max="5150" width="4.7109375" style="114" customWidth="1"/>
    <col min="5151" max="5151" width="17.140625" style="114" customWidth="1"/>
    <col min="5152" max="5152" width="17.7109375" style="114" customWidth="1"/>
    <col min="5153" max="5153" width="4.28515625" style="114" customWidth="1"/>
    <col min="5154" max="5154" width="4.5703125" style="114" customWidth="1"/>
    <col min="5155" max="5155" width="4.7109375" style="114" bestFit="1" customWidth="1"/>
    <col min="5156" max="5156" width="3.85546875" style="114"/>
    <col min="5157" max="5157" width="9.7109375" style="114" customWidth="1"/>
    <col min="5158" max="5158" width="4.7109375" style="114" customWidth="1"/>
    <col min="5159" max="5159" width="12.28515625" style="114" customWidth="1"/>
    <col min="5160" max="5182" width="4.7109375" style="114" customWidth="1"/>
    <col min="5183" max="5376" width="3.85546875" style="114"/>
    <col min="5377" max="5377" width="1.85546875" style="114" customWidth="1"/>
    <col min="5378" max="5378" width="3.85546875" style="114"/>
    <col min="5379" max="5379" width="5" style="114" bestFit="1" customWidth="1"/>
    <col min="5380" max="5380" width="6.7109375" style="114" customWidth="1"/>
    <col min="5381" max="5382" width="3.85546875" style="114"/>
    <col min="5383" max="5383" width="4.5703125" style="114" customWidth="1"/>
    <col min="5384" max="5387" width="4.7109375" style="114" customWidth="1"/>
    <col min="5388" max="5388" width="3.85546875" style="114"/>
    <col min="5389" max="5389" width="4.7109375" style="114" customWidth="1"/>
    <col min="5390" max="5390" width="7.5703125" style="114" customWidth="1"/>
    <col min="5391" max="5391" width="4.7109375" style="114" customWidth="1"/>
    <col min="5392" max="5392" width="7.140625" style="114" customWidth="1"/>
    <col min="5393" max="5393" width="3.85546875" style="114"/>
    <col min="5394" max="5394" width="2.85546875" style="114" bestFit="1" customWidth="1"/>
    <col min="5395" max="5395" width="10.28515625" style="114" customWidth="1"/>
    <col min="5396" max="5396" width="12.28515625" style="114" customWidth="1"/>
    <col min="5397" max="5397" width="9.28515625" style="114" customWidth="1"/>
    <col min="5398" max="5398" width="12.28515625" style="114" customWidth="1"/>
    <col min="5399" max="5399" width="10.7109375" style="114" customWidth="1"/>
    <col min="5400" max="5400" width="6.140625" style="114" customWidth="1"/>
    <col min="5401" max="5401" width="10.7109375" style="114" customWidth="1"/>
    <col min="5402" max="5402" width="7.42578125" style="114" customWidth="1"/>
    <col min="5403" max="5403" width="4.7109375" style="114" bestFit="1" customWidth="1"/>
    <col min="5404" max="5404" width="13.42578125" style="114" customWidth="1"/>
    <col min="5405" max="5405" width="10.42578125" style="114" customWidth="1"/>
    <col min="5406" max="5406" width="4.7109375" style="114" customWidth="1"/>
    <col min="5407" max="5407" width="17.140625" style="114" customWidth="1"/>
    <col min="5408" max="5408" width="17.7109375" style="114" customWidth="1"/>
    <col min="5409" max="5409" width="4.28515625" style="114" customWidth="1"/>
    <col min="5410" max="5410" width="4.5703125" style="114" customWidth="1"/>
    <col min="5411" max="5411" width="4.7109375" style="114" bestFit="1" customWidth="1"/>
    <col min="5412" max="5412" width="3.85546875" style="114"/>
    <col min="5413" max="5413" width="9.7109375" style="114" customWidth="1"/>
    <col min="5414" max="5414" width="4.7109375" style="114" customWidth="1"/>
    <col min="5415" max="5415" width="12.28515625" style="114" customWidth="1"/>
    <col min="5416" max="5438" width="4.7109375" style="114" customWidth="1"/>
    <col min="5439" max="5632" width="3.85546875" style="114"/>
    <col min="5633" max="5633" width="1.85546875" style="114" customWidth="1"/>
    <col min="5634" max="5634" width="3.85546875" style="114"/>
    <col min="5635" max="5635" width="5" style="114" bestFit="1" customWidth="1"/>
    <col min="5636" max="5636" width="6.7109375" style="114" customWidth="1"/>
    <col min="5637" max="5638" width="3.85546875" style="114"/>
    <col min="5639" max="5639" width="4.5703125" style="114" customWidth="1"/>
    <col min="5640" max="5643" width="4.7109375" style="114" customWidth="1"/>
    <col min="5644" max="5644" width="3.85546875" style="114"/>
    <col min="5645" max="5645" width="4.7109375" style="114" customWidth="1"/>
    <col min="5646" max="5646" width="7.5703125" style="114" customWidth="1"/>
    <col min="5647" max="5647" width="4.7109375" style="114" customWidth="1"/>
    <col min="5648" max="5648" width="7.140625" style="114" customWidth="1"/>
    <col min="5649" max="5649" width="3.85546875" style="114"/>
    <col min="5650" max="5650" width="2.85546875" style="114" bestFit="1" customWidth="1"/>
    <col min="5651" max="5651" width="10.28515625" style="114" customWidth="1"/>
    <col min="5652" max="5652" width="12.28515625" style="114" customWidth="1"/>
    <col min="5653" max="5653" width="9.28515625" style="114" customWidth="1"/>
    <col min="5654" max="5654" width="12.28515625" style="114" customWidth="1"/>
    <col min="5655" max="5655" width="10.7109375" style="114" customWidth="1"/>
    <col min="5656" max="5656" width="6.140625" style="114" customWidth="1"/>
    <col min="5657" max="5657" width="10.7109375" style="114" customWidth="1"/>
    <col min="5658" max="5658" width="7.42578125" style="114" customWidth="1"/>
    <col min="5659" max="5659" width="4.7109375" style="114" bestFit="1" customWidth="1"/>
    <col min="5660" max="5660" width="13.42578125" style="114" customWidth="1"/>
    <col min="5661" max="5661" width="10.42578125" style="114" customWidth="1"/>
    <col min="5662" max="5662" width="4.7109375" style="114" customWidth="1"/>
    <col min="5663" max="5663" width="17.140625" style="114" customWidth="1"/>
    <col min="5664" max="5664" width="17.7109375" style="114" customWidth="1"/>
    <col min="5665" max="5665" width="4.28515625" style="114" customWidth="1"/>
    <col min="5666" max="5666" width="4.5703125" style="114" customWidth="1"/>
    <col min="5667" max="5667" width="4.7109375" style="114" bestFit="1" customWidth="1"/>
    <col min="5668" max="5668" width="3.85546875" style="114"/>
    <col min="5669" max="5669" width="9.7109375" style="114" customWidth="1"/>
    <col min="5670" max="5670" width="4.7109375" style="114" customWidth="1"/>
    <col min="5671" max="5671" width="12.28515625" style="114" customWidth="1"/>
    <col min="5672" max="5694" width="4.7109375" style="114" customWidth="1"/>
    <col min="5695" max="5888" width="3.85546875" style="114"/>
    <col min="5889" max="5889" width="1.85546875" style="114" customWidth="1"/>
    <col min="5890" max="5890" width="3.85546875" style="114"/>
    <col min="5891" max="5891" width="5" style="114" bestFit="1" customWidth="1"/>
    <col min="5892" max="5892" width="6.7109375" style="114" customWidth="1"/>
    <col min="5893" max="5894" width="3.85546875" style="114"/>
    <col min="5895" max="5895" width="4.5703125" style="114" customWidth="1"/>
    <col min="5896" max="5899" width="4.7109375" style="114" customWidth="1"/>
    <col min="5900" max="5900" width="3.85546875" style="114"/>
    <col min="5901" max="5901" width="4.7109375" style="114" customWidth="1"/>
    <col min="5902" max="5902" width="7.5703125" style="114" customWidth="1"/>
    <col min="5903" max="5903" width="4.7109375" style="114" customWidth="1"/>
    <col min="5904" max="5904" width="7.140625" style="114" customWidth="1"/>
    <col min="5905" max="5905" width="3.85546875" style="114"/>
    <col min="5906" max="5906" width="2.85546875" style="114" bestFit="1" customWidth="1"/>
    <col min="5907" max="5907" width="10.28515625" style="114" customWidth="1"/>
    <col min="5908" max="5908" width="12.28515625" style="114" customWidth="1"/>
    <col min="5909" max="5909" width="9.28515625" style="114" customWidth="1"/>
    <col min="5910" max="5910" width="12.28515625" style="114" customWidth="1"/>
    <col min="5911" max="5911" width="10.7109375" style="114" customWidth="1"/>
    <col min="5912" max="5912" width="6.140625" style="114" customWidth="1"/>
    <col min="5913" max="5913" width="10.7109375" style="114" customWidth="1"/>
    <col min="5914" max="5914" width="7.42578125" style="114" customWidth="1"/>
    <col min="5915" max="5915" width="4.7109375" style="114" bestFit="1" customWidth="1"/>
    <col min="5916" max="5916" width="13.42578125" style="114" customWidth="1"/>
    <col min="5917" max="5917" width="10.42578125" style="114" customWidth="1"/>
    <col min="5918" max="5918" width="4.7109375" style="114" customWidth="1"/>
    <col min="5919" max="5919" width="17.140625" style="114" customWidth="1"/>
    <col min="5920" max="5920" width="17.7109375" style="114" customWidth="1"/>
    <col min="5921" max="5921" width="4.28515625" style="114" customWidth="1"/>
    <col min="5922" max="5922" width="4.5703125" style="114" customWidth="1"/>
    <col min="5923" max="5923" width="4.7109375" style="114" bestFit="1" customWidth="1"/>
    <col min="5924" max="5924" width="3.85546875" style="114"/>
    <col min="5925" max="5925" width="9.7109375" style="114" customWidth="1"/>
    <col min="5926" max="5926" width="4.7109375" style="114" customWidth="1"/>
    <col min="5927" max="5927" width="12.28515625" style="114" customWidth="1"/>
    <col min="5928" max="5950" width="4.7109375" style="114" customWidth="1"/>
    <col min="5951" max="6144" width="3.85546875" style="114"/>
    <col min="6145" max="6145" width="1.85546875" style="114" customWidth="1"/>
    <col min="6146" max="6146" width="3.85546875" style="114"/>
    <col min="6147" max="6147" width="5" style="114" bestFit="1" customWidth="1"/>
    <col min="6148" max="6148" width="6.7109375" style="114" customWidth="1"/>
    <col min="6149" max="6150" width="3.85546875" style="114"/>
    <col min="6151" max="6151" width="4.5703125" style="114" customWidth="1"/>
    <col min="6152" max="6155" width="4.7109375" style="114" customWidth="1"/>
    <col min="6156" max="6156" width="3.85546875" style="114"/>
    <col min="6157" max="6157" width="4.7109375" style="114" customWidth="1"/>
    <col min="6158" max="6158" width="7.5703125" style="114" customWidth="1"/>
    <col min="6159" max="6159" width="4.7109375" style="114" customWidth="1"/>
    <col min="6160" max="6160" width="7.140625" style="114" customWidth="1"/>
    <col min="6161" max="6161" width="3.85546875" style="114"/>
    <col min="6162" max="6162" width="2.85546875" style="114" bestFit="1" customWidth="1"/>
    <col min="6163" max="6163" width="10.28515625" style="114" customWidth="1"/>
    <col min="6164" max="6164" width="12.28515625" style="114" customWidth="1"/>
    <col min="6165" max="6165" width="9.28515625" style="114" customWidth="1"/>
    <col min="6166" max="6166" width="12.28515625" style="114" customWidth="1"/>
    <col min="6167" max="6167" width="10.7109375" style="114" customWidth="1"/>
    <col min="6168" max="6168" width="6.140625" style="114" customWidth="1"/>
    <col min="6169" max="6169" width="10.7109375" style="114" customWidth="1"/>
    <col min="6170" max="6170" width="7.42578125" style="114" customWidth="1"/>
    <col min="6171" max="6171" width="4.7109375" style="114" bestFit="1" customWidth="1"/>
    <col min="6172" max="6172" width="13.42578125" style="114" customWidth="1"/>
    <col min="6173" max="6173" width="10.42578125" style="114" customWidth="1"/>
    <col min="6174" max="6174" width="4.7109375" style="114" customWidth="1"/>
    <col min="6175" max="6175" width="17.140625" style="114" customWidth="1"/>
    <col min="6176" max="6176" width="17.7109375" style="114" customWidth="1"/>
    <col min="6177" max="6177" width="4.28515625" style="114" customWidth="1"/>
    <col min="6178" max="6178" width="4.5703125" style="114" customWidth="1"/>
    <col min="6179" max="6179" width="4.7109375" style="114" bestFit="1" customWidth="1"/>
    <col min="6180" max="6180" width="3.85546875" style="114"/>
    <col min="6181" max="6181" width="9.7109375" style="114" customWidth="1"/>
    <col min="6182" max="6182" width="4.7109375" style="114" customWidth="1"/>
    <col min="6183" max="6183" width="12.28515625" style="114" customWidth="1"/>
    <col min="6184" max="6206" width="4.7109375" style="114" customWidth="1"/>
    <col min="6207" max="6400" width="3.85546875" style="114"/>
    <col min="6401" max="6401" width="1.85546875" style="114" customWidth="1"/>
    <col min="6402" max="6402" width="3.85546875" style="114"/>
    <col min="6403" max="6403" width="5" style="114" bestFit="1" customWidth="1"/>
    <col min="6404" max="6404" width="6.7109375" style="114" customWidth="1"/>
    <col min="6405" max="6406" width="3.85546875" style="114"/>
    <col min="6407" max="6407" width="4.5703125" style="114" customWidth="1"/>
    <col min="6408" max="6411" width="4.7109375" style="114" customWidth="1"/>
    <col min="6412" max="6412" width="3.85546875" style="114"/>
    <col min="6413" max="6413" width="4.7109375" style="114" customWidth="1"/>
    <col min="6414" max="6414" width="7.5703125" style="114" customWidth="1"/>
    <col min="6415" max="6415" width="4.7109375" style="114" customWidth="1"/>
    <col min="6416" max="6416" width="7.140625" style="114" customWidth="1"/>
    <col min="6417" max="6417" width="3.85546875" style="114"/>
    <col min="6418" max="6418" width="2.85546875" style="114" bestFit="1" customWidth="1"/>
    <col min="6419" max="6419" width="10.28515625" style="114" customWidth="1"/>
    <col min="6420" max="6420" width="12.28515625" style="114" customWidth="1"/>
    <col min="6421" max="6421" width="9.28515625" style="114" customWidth="1"/>
    <col min="6422" max="6422" width="12.28515625" style="114" customWidth="1"/>
    <col min="6423" max="6423" width="10.7109375" style="114" customWidth="1"/>
    <col min="6424" max="6424" width="6.140625" style="114" customWidth="1"/>
    <col min="6425" max="6425" width="10.7109375" style="114" customWidth="1"/>
    <col min="6426" max="6426" width="7.42578125" style="114" customWidth="1"/>
    <col min="6427" max="6427" width="4.7109375" style="114" bestFit="1" customWidth="1"/>
    <col min="6428" max="6428" width="13.42578125" style="114" customWidth="1"/>
    <col min="6429" max="6429" width="10.42578125" style="114" customWidth="1"/>
    <col min="6430" max="6430" width="4.7109375" style="114" customWidth="1"/>
    <col min="6431" max="6431" width="17.140625" style="114" customWidth="1"/>
    <col min="6432" max="6432" width="17.7109375" style="114" customWidth="1"/>
    <col min="6433" max="6433" width="4.28515625" style="114" customWidth="1"/>
    <col min="6434" max="6434" width="4.5703125" style="114" customWidth="1"/>
    <col min="6435" max="6435" width="4.7109375" style="114" bestFit="1" customWidth="1"/>
    <col min="6436" max="6436" width="3.85546875" style="114"/>
    <col min="6437" max="6437" width="9.7109375" style="114" customWidth="1"/>
    <col min="6438" max="6438" width="4.7109375" style="114" customWidth="1"/>
    <col min="6439" max="6439" width="12.28515625" style="114" customWidth="1"/>
    <col min="6440" max="6462" width="4.7109375" style="114" customWidth="1"/>
    <col min="6463" max="6656" width="3.85546875" style="114"/>
    <col min="6657" max="6657" width="1.85546875" style="114" customWidth="1"/>
    <col min="6658" max="6658" width="3.85546875" style="114"/>
    <col min="6659" max="6659" width="5" style="114" bestFit="1" customWidth="1"/>
    <col min="6660" max="6660" width="6.7109375" style="114" customWidth="1"/>
    <col min="6661" max="6662" width="3.85546875" style="114"/>
    <col min="6663" max="6663" width="4.5703125" style="114" customWidth="1"/>
    <col min="6664" max="6667" width="4.7109375" style="114" customWidth="1"/>
    <col min="6668" max="6668" width="3.85546875" style="114"/>
    <col min="6669" max="6669" width="4.7109375" style="114" customWidth="1"/>
    <col min="6670" max="6670" width="7.5703125" style="114" customWidth="1"/>
    <col min="6671" max="6671" width="4.7109375" style="114" customWidth="1"/>
    <col min="6672" max="6672" width="7.140625" style="114" customWidth="1"/>
    <col min="6673" max="6673" width="3.85546875" style="114"/>
    <col min="6674" max="6674" width="2.85546875" style="114" bestFit="1" customWidth="1"/>
    <col min="6675" max="6675" width="10.28515625" style="114" customWidth="1"/>
    <col min="6676" max="6676" width="12.28515625" style="114" customWidth="1"/>
    <col min="6677" max="6677" width="9.28515625" style="114" customWidth="1"/>
    <col min="6678" max="6678" width="12.28515625" style="114" customWidth="1"/>
    <col min="6679" max="6679" width="10.7109375" style="114" customWidth="1"/>
    <col min="6680" max="6680" width="6.140625" style="114" customWidth="1"/>
    <col min="6681" max="6681" width="10.7109375" style="114" customWidth="1"/>
    <col min="6682" max="6682" width="7.42578125" style="114" customWidth="1"/>
    <col min="6683" max="6683" width="4.7109375" style="114" bestFit="1" customWidth="1"/>
    <col min="6684" max="6684" width="13.42578125" style="114" customWidth="1"/>
    <col min="6685" max="6685" width="10.42578125" style="114" customWidth="1"/>
    <col min="6686" max="6686" width="4.7109375" style="114" customWidth="1"/>
    <col min="6687" max="6687" width="17.140625" style="114" customWidth="1"/>
    <col min="6688" max="6688" width="17.7109375" style="114" customWidth="1"/>
    <col min="6689" max="6689" width="4.28515625" style="114" customWidth="1"/>
    <col min="6690" max="6690" width="4.5703125" style="114" customWidth="1"/>
    <col min="6691" max="6691" width="4.7109375" style="114" bestFit="1" customWidth="1"/>
    <col min="6692" max="6692" width="3.85546875" style="114"/>
    <col min="6693" max="6693" width="9.7109375" style="114" customWidth="1"/>
    <col min="6694" max="6694" width="4.7109375" style="114" customWidth="1"/>
    <col min="6695" max="6695" width="12.28515625" style="114" customWidth="1"/>
    <col min="6696" max="6718" width="4.7109375" style="114" customWidth="1"/>
    <col min="6719" max="6912" width="3.85546875" style="114"/>
    <col min="6913" max="6913" width="1.85546875" style="114" customWidth="1"/>
    <col min="6914" max="6914" width="3.85546875" style="114"/>
    <col min="6915" max="6915" width="5" style="114" bestFit="1" customWidth="1"/>
    <col min="6916" max="6916" width="6.7109375" style="114" customWidth="1"/>
    <col min="6917" max="6918" width="3.85546875" style="114"/>
    <col min="6919" max="6919" width="4.5703125" style="114" customWidth="1"/>
    <col min="6920" max="6923" width="4.7109375" style="114" customWidth="1"/>
    <col min="6924" max="6924" width="3.85546875" style="114"/>
    <col min="6925" max="6925" width="4.7109375" style="114" customWidth="1"/>
    <col min="6926" max="6926" width="7.5703125" style="114" customWidth="1"/>
    <col min="6927" max="6927" width="4.7109375" style="114" customWidth="1"/>
    <col min="6928" max="6928" width="7.140625" style="114" customWidth="1"/>
    <col min="6929" max="6929" width="3.85546875" style="114"/>
    <col min="6930" max="6930" width="2.85546875" style="114" bestFit="1" customWidth="1"/>
    <col min="6931" max="6931" width="10.28515625" style="114" customWidth="1"/>
    <col min="6932" max="6932" width="12.28515625" style="114" customWidth="1"/>
    <col min="6933" max="6933" width="9.28515625" style="114" customWidth="1"/>
    <col min="6934" max="6934" width="12.28515625" style="114" customWidth="1"/>
    <col min="6935" max="6935" width="10.7109375" style="114" customWidth="1"/>
    <col min="6936" max="6936" width="6.140625" style="114" customWidth="1"/>
    <col min="6937" max="6937" width="10.7109375" style="114" customWidth="1"/>
    <col min="6938" max="6938" width="7.42578125" style="114" customWidth="1"/>
    <col min="6939" max="6939" width="4.7109375" style="114" bestFit="1" customWidth="1"/>
    <col min="6940" max="6940" width="13.42578125" style="114" customWidth="1"/>
    <col min="6941" max="6941" width="10.42578125" style="114" customWidth="1"/>
    <col min="6942" max="6942" width="4.7109375" style="114" customWidth="1"/>
    <col min="6943" max="6943" width="17.140625" style="114" customWidth="1"/>
    <col min="6944" max="6944" width="17.7109375" style="114" customWidth="1"/>
    <col min="6945" max="6945" width="4.28515625" style="114" customWidth="1"/>
    <col min="6946" max="6946" width="4.5703125" style="114" customWidth="1"/>
    <col min="6947" max="6947" width="4.7109375" style="114" bestFit="1" customWidth="1"/>
    <col min="6948" max="6948" width="3.85546875" style="114"/>
    <col min="6949" max="6949" width="9.7109375" style="114" customWidth="1"/>
    <col min="6950" max="6950" width="4.7109375" style="114" customWidth="1"/>
    <col min="6951" max="6951" width="12.28515625" style="114" customWidth="1"/>
    <col min="6952" max="6974" width="4.7109375" style="114" customWidth="1"/>
    <col min="6975" max="7168" width="3.85546875" style="114"/>
    <col min="7169" max="7169" width="1.85546875" style="114" customWidth="1"/>
    <col min="7170" max="7170" width="3.85546875" style="114"/>
    <col min="7171" max="7171" width="5" style="114" bestFit="1" customWidth="1"/>
    <col min="7172" max="7172" width="6.7109375" style="114" customWidth="1"/>
    <col min="7173" max="7174" width="3.85546875" style="114"/>
    <col min="7175" max="7175" width="4.5703125" style="114" customWidth="1"/>
    <col min="7176" max="7179" width="4.7109375" style="114" customWidth="1"/>
    <col min="7180" max="7180" width="3.85546875" style="114"/>
    <col min="7181" max="7181" width="4.7109375" style="114" customWidth="1"/>
    <col min="7182" max="7182" width="7.5703125" style="114" customWidth="1"/>
    <col min="7183" max="7183" width="4.7109375" style="114" customWidth="1"/>
    <col min="7184" max="7184" width="7.140625" style="114" customWidth="1"/>
    <col min="7185" max="7185" width="3.85546875" style="114"/>
    <col min="7186" max="7186" width="2.85546875" style="114" bestFit="1" customWidth="1"/>
    <col min="7187" max="7187" width="10.28515625" style="114" customWidth="1"/>
    <col min="7188" max="7188" width="12.28515625" style="114" customWidth="1"/>
    <col min="7189" max="7189" width="9.28515625" style="114" customWidth="1"/>
    <col min="7190" max="7190" width="12.28515625" style="114" customWidth="1"/>
    <col min="7191" max="7191" width="10.7109375" style="114" customWidth="1"/>
    <col min="7192" max="7192" width="6.140625" style="114" customWidth="1"/>
    <col min="7193" max="7193" width="10.7109375" style="114" customWidth="1"/>
    <col min="7194" max="7194" width="7.42578125" style="114" customWidth="1"/>
    <col min="7195" max="7195" width="4.7109375" style="114" bestFit="1" customWidth="1"/>
    <col min="7196" max="7196" width="13.42578125" style="114" customWidth="1"/>
    <col min="7197" max="7197" width="10.42578125" style="114" customWidth="1"/>
    <col min="7198" max="7198" width="4.7109375" style="114" customWidth="1"/>
    <col min="7199" max="7199" width="17.140625" style="114" customWidth="1"/>
    <col min="7200" max="7200" width="17.7109375" style="114" customWidth="1"/>
    <col min="7201" max="7201" width="4.28515625" style="114" customWidth="1"/>
    <col min="7202" max="7202" width="4.5703125" style="114" customWidth="1"/>
    <col min="7203" max="7203" width="4.7109375" style="114" bestFit="1" customWidth="1"/>
    <col min="7204" max="7204" width="3.85546875" style="114"/>
    <col min="7205" max="7205" width="9.7109375" style="114" customWidth="1"/>
    <col min="7206" max="7206" width="4.7109375" style="114" customWidth="1"/>
    <col min="7207" max="7207" width="12.28515625" style="114" customWidth="1"/>
    <col min="7208" max="7230" width="4.7109375" style="114" customWidth="1"/>
    <col min="7231" max="7424" width="3.85546875" style="114"/>
    <col min="7425" max="7425" width="1.85546875" style="114" customWidth="1"/>
    <col min="7426" max="7426" width="3.85546875" style="114"/>
    <col min="7427" max="7427" width="5" style="114" bestFit="1" customWidth="1"/>
    <col min="7428" max="7428" width="6.7109375" style="114" customWidth="1"/>
    <col min="7429" max="7430" width="3.85546875" style="114"/>
    <col min="7431" max="7431" width="4.5703125" style="114" customWidth="1"/>
    <col min="7432" max="7435" width="4.7109375" style="114" customWidth="1"/>
    <col min="7436" max="7436" width="3.85546875" style="114"/>
    <col min="7437" max="7437" width="4.7109375" style="114" customWidth="1"/>
    <col min="7438" max="7438" width="7.5703125" style="114" customWidth="1"/>
    <col min="7439" max="7439" width="4.7109375" style="114" customWidth="1"/>
    <col min="7440" max="7440" width="7.140625" style="114" customWidth="1"/>
    <col min="7441" max="7441" width="3.85546875" style="114"/>
    <col min="7442" max="7442" width="2.85546875" style="114" bestFit="1" customWidth="1"/>
    <col min="7443" max="7443" width="10.28515625" style="114" customWidth="1"/>
    <col min="7444" max="7444" width="12.28515625" style="114" customWidth="1"/>
    <col min="7445" max="7445" width="9.28515625" style="114" customWidth="1"/>
    <col min="7446" max="7446" width="12.28515625" style="114" customWidth="1"/>
    <col min="7447" max="7447" width="10.7109375" style="114" customWidth="1"/>
    <col min="7448" max="7448" width="6.140625" style="114" customWidth="1"/>
    <col min="7449" max="7449" width="10.7109375" style="114" customWidth="1"/>
    <col min="7450" max="7450" width="7.42578125" style="114" customWidth="1"/>
    <col min="7451" max="7451" width="4.7109375" style="114" bestFit="1" customWidth="1"/>
    <col min="7452" max="7452" width="13.42578125" style="114" customWidth="1"/>
    <col min="7453" max="7453" width="10.42578125" style="114" customWidth="1"/>
    <col min="7454" max="7454" width="4.7109375" style="114" customWidth="1"/>
    <col min="7455" max="7455" width="17.140625" style="114" customWidth="1"/>
    <col min="7456" max="7456" width="17.7109375" style="114" customWidth="1"/>
    <col min="7457" max="7457" width="4.28515625" style="114" customWidth="1"/>
    <col min="7458" max="7458" width="4.5703125" style="114" customWidth="1"/>
    <col min="7459" max="7459" width="4.7109375" style="114" bestFit="1" customWidth="1"/>
    <col min="7460" max="7460" width="3.85546875" style="114"/>
    <col min="7461" max="7461" width="9.7109375" style="114" customWidth="1"/>
    <col min="7462" max="7462" width="4.7109375" style="114" customWidth="1"/>
    <col min="7463" max="7463" width="12.28515625" style="114" customWidth="1"/>
    <col min="7464" max="7486" width="4.7109375" style="114" customWidth="1"/>
    <col min="7487" max="7680" width="3.85546875" style="114"/>
    <col min="7681" max="7681" width="1.85546875" style="114" customWidth="1"/>
    <col min="7682" max="7682" width="3.85546875" style="114"/>
    <col min="7683" max="7683" width="5" style="114" bestFit="1" customWidth="1"/>
    <col min="7684" max="7684" width="6.7109375" style="114" customWidth="1"/>
    <col min="7685" max="7686" width="3.85546875" style="114"/>
    <col min="7687" max="7687" width="4.5703125" style="114" customWidth="1"/>
    <col min="7688" max="7691" width="4.7109375" style="114" customWidth="1"/>
    <col min="7692" max="7692" width="3.85546875" style="114"/>
    <col min="7693" max="7693" width="4.7109375" style="114" customWidth="1"/>
    <col min="7694" max="7694" width="7.5703125" style="114" customWidth="1"/>
    <col min="7695" max="7695" width="4.7109375" style="114" customWidth="1"/>
    <col min="7696" max="7696" width="7.140625" style="114" customWidth="1"/>
    <col min="7697" max="7697" width="3.85546875" style="114"/>
    <col min="7698" max="7698" width="2.85546875" style="114" bestFit="1" customWidth="1"/>
    <col min="7699" max="7699" width="10.28515625" style="114" customWidth="1"/>
    <col min="7700" max="7700" width="12.28515625" style="114" customWidth="1"/>
    <col min="7701" max="7701" width="9.28515625" style="114" customWidth="1"/>
    <col min="7702" max="7702" width="12.28515625" style="114" customWidth="1"/>
    <col min="7703" max="7703" width="10.7109375" style="114" customWidth="1"/>
    <col min="7704" max="7704" width="6.140625" style="114" customWidth="1"/>
    <col min="7705" max="7705" width="10.7109375" style="114" customWidth="1"/>
    <col min="7706" max="7706" width="7.42578125" style="114" customWidth="1"/>
    <col min="7707" max="7707" width="4.7109375" style="114" bestFit="1" customWidth="1"/>
    <col min="7708" max="7708" width="13.42578125" style="114" customWidth="1"/>
    <col min="7709" max="7709" width="10.42578125" style="114" customWidth="1"/>
    <col min="7710" max="7710" width="4.7109375" style="114" customWidth="1"/>
    <col min="7711" max="7711" width="17.140625" style="114" customWidth="1"/>
    <col min="7712" max="7712" width="17.7109375" style="114" customWidth="1"/>
    <col min="7713" max="7713" width="4.28515625" style="114" customWidth="1"/>
    <col min="7714" max="7714" width="4.5703125" style="114" customWidth="1"/>
    <col min="7715" max="7715" width="4.7109375" style="114" bestFit="1" customWidth="1"/>
    <col min="7716" max="7716" width="3.85546875" style="114"/>
    <col min="7717" max="7717" width="9.7109375" style="114" customWidth="1"/>
    <col min="7718" max="7718" width="4.7109375" style="114" customWidth="1"/>
    <col min="7719" max="7719" width="12.28515625" style="114" customWidth="1"/>
    <col min="7720" max="7742" width="4.7109375" style="114" customWidth="1"/>
    <col min="7743" max="7936" width="3.85546875" style="114"/>
    <col min="7937" max="7937" width="1.85546875" style="114" customWidth="1"/>
    <col min="7938" max="7938" width="3.85546875" style="114"/>
    <col min="7939" max="7939" width="5" style="114" bestFit="1" customWidth="1"/>
    <col min="7940" max="7940" width="6.7109375" style="114" customWidth="1"/>
    <col min="7941" max="7942" width="3.85546875" style="114"/>
    <col min="7943" max="7943" width="4.5703125" style="114" customWidth="1"/>
    <col min="7944" max="7947" width="4.7109375" style="114" customWidth="1"/>
    <col min="7948" max="7948" width="3.85546875" style="114"/>
    <col min="7949" max="7949" width="4.7109375" style="114" customWidth="1"/>
    <col min="7950" max="7950" width="7.5703125" style="114" customWidth="1"/>
    <col min="7951" max="7951" width="4.7109375" style="114" customWidth="1"/>
    <col min="7952" max="7952" width="7.140625" style="114" customWidth="1"/>
    <col min="7953" max="7953" width="3.85546875" style="114"/>
    <col min="7954" max="7954" width="2.85546875" style="114" bestFit="1" customWidth="1"/>
    <col min="7955" max="7955" width="10.28515625" style="114" customWidth="1"/>
    <col min="7956" max="7956" width="12.28515625" style="114" customWidth="1"/>
    <col min="7957" max="7957" width="9.28515625" style="114" customWidth="1"/>
    <col min="7958" max="7958" width="12.28515625" style="114" customWidth="1"/>
    <col min="7959" max="7959" width="10.7109375" style="114" customWidth="1"/>
    <col min="7960" max="7960" width="6.140625" style="114" customWidth="1"/>
    <col min="7961" max="7961" width="10.7109375" style="114" customWidth="1"/>
    <col min="7962" max="7962" width="7.42578125" style="114" customWidth="1"/>
    <col min="7963" max="7963" width="4.7109375" style="114" bestFit="1" customWidth="1"/>
    <col min="7964" max="7964" width="13.42578125" style="114" customWidth="1"/>
    <col min="7965" max="7965" width="10.42578125" style="114" customWidth="1"/>
    <col min="7966" max="7966" width="4.7109375" style="114" customWidth="1"/>
    <col min="7967" max="7967" width="17.140625" style="114" customWidth="1"/>
    <col min="7968" max="7968" width="17.7109375" style="114" customWidth="1"/>
    <col min="7969" max="7969" width="4.28515625" style="114" customWidth="1"/>
    <col min="7970" max="7970" width="4.5703125" style="114" customWidth="1"/>
    <col min="7971" max="7971" width="4.7109375" style="114" bestFit="1" customWidth="1"/>
    <col min="7972" max="7972" width="3.85546875" style="114"/>
    <col min="7973" max="7973" width="9.7109375" style="114" customWidth="1"/>
    <col min="7974" max="7974" width="4.7109375" style="114" customWidth="1"/>
    <col min="7975" max="7975" width="12.28515625" style="114" customWidth="1"/>
    <col min="7976" max="7998" width="4.7109375" style="114" customWidth="1"/>
    <col min="7999" max="8192" width="3.85546875" style="114"/>
    <col min="8193" max="8193" width="1.85546875" style="114" customWidth="1"/>
    <col min="8194" max="8194" width="3.85546875" style="114"/>
    <col min="8195" max="8195" width="5" style="114" bestFit="1" customWidth="1"/>
    <col min="8196" max="8196" width="6.7109375" style="114" customWidth="1"/>
    <col min="8197" max="8198" width="3.85546875" style="114"/>
    <col min="8199" max="8199" width="4.5703125" style="114" customWidth="1"/>
    <col min="8200" max="8203" width="4.7109375" style="114" customWidth="1"/>
    <col min="8204" max="8204" width="3.85546875" style="114"/>
    <col min="8205" max="8205" width="4.7109375" style="114" customWidth="1"/>
    <col min="8206" max="8206" width="7.5703125" style="114" customWidth="1"/>
    <col min="8207" max="8207" width="4.7109375" style="114" customWidth="1"/>
    <col min="8208" max="8208" width="7.140625" style="114" customWidth="1"/>
    <col min="8209" max="8209" width="3.85546875" style="114"/>
    <col min="8210" max="8210" width="2.85546875" style="114" bestFit="1" customWidth="1"/>
    <col min="8211" max="8211" width="10.28515625" style="114" customWidth="1"/>
    <col min="8212" max="8212" width="12.28515625" style="114" customWidth="1"/>
    <col min="8213" max="8213" width="9.28515625" style="114" customWidth="1"/>
    <col min="8214" max="8214" width="12.28515625" style="114" customWidth="1"/>
    <col min="8215" max="8215" width="10.7109375" style="114" customWidth="1"/>
    <col min="8216" max="8216" width="6.140625" style="114" customWidth="1"/>
    <col min="8217" max="8217" width="10.7109375" style="114" customWidth="1"/>
    <col min="8218" max="8218" width="7.42578125" style="114" customWidth="1"/>
    <col min="8219" max="8219" width="4.7109375" style="114" bestFit="1" customWidth="1"/>
    <col min="8220" max="8220" width="13.42578125" style="114" customWidth="1"/>
    <col min="8221" max="8221" width="10.42578125" style="114" customWidth="1"/>
    <col min="8222" max="8222" width="4.7109375" style="114" customWidth="1"/>
    <col min="8223" max="8223" width="17.140625" style="114" customWidth="1"/>
    <col min="8224" max="8224" width="17.7109375" style="114" customWidth="1"/>
    <col min="8225" max="8225" width="4.28515625" style="114" customWidth="1"/>
    <col min="8226" max="8226" width="4.5703125" style="114" customWidth="1"/>
    <col min="8227" max="8227" width="4.7109375" style="114" bestFit="1" customWidth="1"/>
    <col min="8228" max="8228" width="3.85546875" style="114"/>
    <col min="8229" max="8229" width="9.7109375" style="114" customWidth="1"/>
    <col min="8230" max="8230" width="4.7109375" style="114" customWidth="1"/>
    <col min="8231" max="8231" width="12.28515625" style="114" customWidth="1"/>
    <col min="8232" max="8254" width="4.7109375" style="114" customWidth="1"/>
    <col min="8255" max="8448" width="3.85546875" style="114"/>
    <col min="8449" max="8449" width="1.85546875" style="114" customWidth="1"/>
    <col min="8450" max="8450" width="3.85546875" style="114"/>
    <col min="8451" max="8451" width="5" style="114" bestFit="1" customWidth="1"/>
    <col min="8452" max="8452" width="6.7109375" style="114" customWidth="1"/>
    <col min="8453" max="8454" width="3.85546875" style="114"/>
    <col min="8455" max="8455" width="4.5703125" style="114" customWidth="1"/>
    <col min="8456" max="8459" width="4.7109375" style="114" customWidth="1"/>
    <col min="8460" max="8460" width="3.85546875" style="114"/>
    <col min="8461" max="8461" width="4.7109375" style="114" customWidth="1"/>
    <col min="8462" max="8462" width="7.5703125" style="114" customWidth="1"/>
    <col min="8463" max="8463" width="4.7109375" style="114" customWidth="1"/>
    <col min="8464" max="8464" width="7.140625" style="114" customWidth="1"/>
    <col min="8465" max="8465" width="3.85546875" style="114"/>
    <col min="8466" max="8466" width="2.85546875" style="114" bestFit="1" customWidth="1"/>
    <col min="8467" max="8467" width="10.28515625" style="114" customWidth="1"/>
    <col min="8468" max="8468" width="12.28515625" style="114" customWidth="1"/>
    <col min="8469" max="8469" width="9.28515625" style="114" customWidth="1"/>
    <col min="8470" max="8470" width="12.28515625" style="114" customWidth="1"/>
    <col min="8471" max="8471" width="10.7109375" style="114" customWidth="1"/>
    <col min="8472" max="8472" width="6.140625" style="114" customWidth="1"/>
    <col min="8473" max="8473" width="10.7109375" style="114" customWidth="1"/>
    <col min="8474" max="8474" width="7.42578125" style="114" customWidth="1"/>
    <col min="8475" max="8475" width="4.7109375" style="114" bestFit="1" customWidth="1"/>
    <col min="8476" max="8476" width="13.42578125" style="114" customWidth="1"/>
    <col min="8477" max="8477" width="10.42578125" style="114" customWidth="1"/>
    <col min="8478" max="8478" width="4.7109375" style="114" customWidth="1"/>
    <col min="8479" max="8479" width="17.140625" style="114" customWidth="1"/>
    <col min="8480" max="8480" width="17.7109375" style="114" customWidth="1"/>
    <col min="8481" max="8481" width="4.28515625" style="114" customWidth="1"/>
    <col min="8482" max="8482" width="4.5703125" style="114" customWidth="1"/>
    <col min="8483" max="8483" width="4.7109375" style="114" bestFit="1" customWidth="1"/>
    <col min="8484" max="8484" width="3.85546875" style="114"/>
    <col min="8485" max="8485" width="9.7109375" style="114" customWidth="1"/>
    <col min="8486" max="8486" width="4.7109375" style="114" customWidth="1"/>
    <col min="8487" max="8487" width="12.28515625" style="114" customWidth="1"/>
    <col min="8488" max="8510" width="4.7109375" style="114" customWidth="1"/>
    <col min="8511" max="8704" width="3.85546875" style="114"/>
    <col min="8705" max="8705" width="1.85546875" style="114" customWidth="1"/>
    <col min="8706" max="8706" width="3.85546875" style="114"/>
    <col min="8707" max="8707" width="5" style="114" bestFit="1" customWidth="1"/>
    <col min="8708" max="8708" width="6.7109375" style="114" customWidth="1"/>
    <col min="8709" max="8710" width="3.85546875" style="114"/>
    <col min="8711" max="8711" width="4.5703125" style="114" customWidth="1"/>
    <col min="8712" max="8715" width="4.7109375" style="114" customWidth="1"/>
    <col min="8716" max="8716" width="3.85546875" style="114"/>
    <col min="8717" max="8717" width="4.7109375" style="114" customWidth="1"/>
    <col min="8718" max="8718" width="7.5703125" style="114" customWidth="1"/>
    <col min="8719" max="8719" width="4.7109375" style="114" customWidth="1"/>
    <col min="8720" max="8720" width="7.140625" style="114" customWidth="1"/>
    <col min="8721" max="8721" width="3.85546875" style="114"/>
    <col min="8722" max="8722" width="2.85546875" style="114" bestFit="1" customWidth="1"/>
    <col min="8723" max="8723" width="10.28515625" style="114" customWidth="1"/>
    <col min="8724" max="8724" width="12.28515625" style="114" customWidth="1"/>
    <col min="8725" max="8725" width="9.28515625" style="114" customWidth="1"/>
    <col min="8726" max="8726" width="12.28515625" style="114" customWidth="1"/>
    <col min="8727" max="8727" width="10.7109375" style="114" customWidth="1"/>
    <col min="8728" max="8728" width="6.140625" style="114" customWidth="1"/>
    <col min="8729" max="8729" width="10.7109375" style="114" customWidth="1"/>
    <col min="8730" max="8730" width="7.42578125" style="114" customWidth="1"/>
    <col min="8731" max="8731" width="4.7109375" style="114" bestFit="1" customWidth="1"/>
    <col min="8732" max="8732" width="13.42578125" style="114" customWidth="1"/>
    <col min="8733" max="8733" width="10.42578125" style="114" customWidth="1"/>
    <col min="8734" max="8734" width="4.7109375" style="114" customWidth="1"/>
    <col min="8735" max="8735" width="17.140625" style="114" customWidth="1"/>
    <col min="8736" max="8736" width="17.7109375" style="114" customWidth="1"/>
    <col min="8737" max="8737" width="4.28515625" style="114" customWidth="1"/>
    <col min="8738" max="8738" width="4.5703125" style="114" customWidth="1"/>
    <col min="8739" max="8739" width="4.7109375" style="114" bestFit="1" customWidth="1"/>
    <col min="8740" max="8740" width="3.85546875" style="114"/>
    <col min="8741" max="8741" width="9.7109375" style="114" customWidth="1"/>
    <col min="8742" max="8742" width="4.7109375" style="114" customWidth="1"/>
    <col min="8743" max="8743" width="12.28515625" style="114" customWidth="1"/>
    <col min="8744" max="8766" width="4.7109375" style="114" customWidth="1"/>
    <col min="8767" max="8960" width="3.85546875" style="114"/>
    <col min="8961" max="8961" width="1.85546875" style="114" customWidth="1"/>
    <col min="8962" max="8962" width="3.85546875" style="114"/>
    <col min="8963" max="8963" width="5" style="114" bestFit="1" customWidth="1"/>
    <col min="8964" max="8964" width="6.7109375" style="114" customWidth="1"/>
    <col min="8965" max="8966" width="3.85546875" style="114"/>
    <col min="8967" max="8967" width="4.5703125" style="114" customWidth="1"/>
    <col min="8968" max="8971" width="4.7109375" style="114" customWidth="1"/>
    <col min="8972" max="8972" width="3.85546875" style="114"/>
    <col min="8973" max="8973" width="4.7109375" style="114" customWidth="1"/>
    <col min="8974" max="8974" width="7.5703125" style="114" customWidth="1"/>
    <col min="8975" max="8975" width="4.7109375" style="114" customWidth="1"/>
    <col min="8976" max="8976" width="7.140625" style="114" customWidth="1"/>
    <col min="8977" max="8977" width="3.85546875" style="114"/>
    <col min="8978" max="8978" width="2.85546875" style="114" bestFit="1" customWidth="1"/>
    <col min="8979" max="8979" width="10.28515625" style="114" customWidth="1"/>
    <col min="8980" max="8980" width="12.28515625" style="114" customWidth="1"/>
    <col min="8981" max="8981" width="9.28515625" style="114" customWidth="1"/>
    <col min="8982" max="8982" width="12.28515625" style="114" customWidth="1"/>
    <col min="8983" max="8983" width="10.7109375" style="114" customWidth="1"/>
    <col min="8984" max="8984" width="6.140625" style="114" customWidth="1"/>
    <col min="8985" max="8985" width="10.7109375" style="114" customWidth="1"/>
    <col min="8986" max="8986" width="7.42578125" style="114" customWidth="1"/>
    <col min="8987" max="8987" width="4.7109375" style="114" bestFit="1" customWidth="1"/>
    <col min="8988" max="8988" width="13.42578125" style="114" customWidth="1"/>
    <col min="8989" max="8989" width="10.42578125" style="114" customWidth="1"/>
    <col min="8990" max="8990" width="4.7109375" style="114" customWidth="1"/>
    <col min="8991" max="8991" width="17.140625" style="114" customWidth="1"/>
    <col min="8992" max="8992" width="17.7109375" style="114" customWidth="1"/>
    <col min="8993" max="8993" width="4.28515625" style="114" customWidth="1"/>
    <col min="8994" max="8994" width="4.5703125" style="114" customWidth="1"/>
    <col min="8995" max="8995" width="4.7109375" style="114" bestFit="1" customWidth="1"/>
    <col min="8996" max="8996" width="3.85546875" style="114"/>
    <col min="8997" max="8997" width="9.7109375" style="114" customWidth="1"/>
    <col min="8998" max="8998" width="4.7109375" style="114" customWidth="1"/>
    <col min="8999" max="8999" width="12.28515625" style="114" customWidth="1"/>
    <col min="9000" max="9022" width="4.7109375" style="114" customWidth="1"/>
    <col min="9023" max="9216" width="3.85546875" style="114"/>
    <col min="9217" max="9217" width="1.85546875" style="114" customWidth="1"/>
    <col min="9218" max="9218" width="3.85546875" style="114"/>
    <col min="9219" max="9219" width="5" style="114" bestFit="1" customWidth="1"/>
    <col min="9220" max="9220" width="6.7109375" style="114" customWidth="1"/>
    <col min="9221" max="9222" width="3.85546875" style="114"/>
    <col min="9223" max="9223" width="4.5703125" style="114" customWidth="1"/>
    <col min="9224" max="9227" width="4.7109375" style="114" customWidth="1"/>
    <col min="9228" max="9228" width="3.85546875" style="114"/>
    <col min="9229" max="9229" width="4.7109375" style="114" customWidth="1"/>
    <col min="9230" max="9230" width="7.5703125" style="114" customWidth="1"/>
    <col min="9231" max="9231" width="4.7109375" style="114" customWidth="1"/>
    <col min="9232" max="9232" width="7.140625" style="114" customWidth="1"/>
    <col min="9233" max="9233" width="3.85546875" style="114"/>
    <col min="9234" max="9234" width="2.85546875" style="114" bestFit="1" customWidth="1"/>
    <col min="9235" max="9235" width="10.28515625" style="114" customWidth="1"/>
    <col min="9236" max="9236" width="12.28515625" style="114" customWidth="1"/>
    <col min="9237" max="9237" width="9.28515625" style="114" customWidth="1"/>
    <col min="9238" max="9238" width="12.28515625" style="114" customWidth="1"/>
    <col min="9239" max="9239" width="10.7109375" style="114" customWidth="1"/>
    <col min="9240" max="9240" width="6.140625" style="114" customWidth="1"/>
    <col min="9241" max="9241" width="10.7109375" style="114" customWidth="1"/>
    <col min="9242" max="9242" width="7.42578125" style="114" customWidth="1"/>
    <col min="9243" max="9243" width="4.7109375" style="114" bestFit="1" customWidth="1"/>
    <col min="9244" max="9244" width="13.42578125" style="114" customWidth="1"/>
    <col min="9245" max="9245" width="10.42578125" style="114" customWidth="1"/>
    <col min="9246" max="9246" width="4.7109375" style="114" customWidth="1"/>
    <col min="9247" max="9247" width="17.140625" style="114" customWidth="1"/>
    <col min="9248" max="9248" width="17.7109375" style="114" customWidth="1"/>
    <col min="9249" max="9249" width="4.28515625" style="114" customWidth="1"/>
    <col min="9250" max="9250" width="4.5703125" style="114" customWidth="1"/>
    <col min="9251" max="9251" width="4.7109375" style="114" bestFit="1" customWidth="1"/>
    <col min="9252" max="9252" width="3.85546875" style="114"/>
    <col min="9253" max="9253" width="9.7109375" style="114" customWidth="1"/>
    <col min="9254" max="9254" width="4.7109375" style="114" customWidth="1"/>
    <col min="9255" max="9255" width="12.28515625" style="114" customWidth="1"/>
    <col min="9256" max="9278" width="4.7109375" style="114" customWidth="1"/>
    <col min="9279" max="9472" width="3.85546875" style="114"/>
    <col min="9473" max="9473" width="1.85546875" style="114" customWidth="1"/>
    <col min="9474" max="9474" width="3.85546875" style="114"/>
    <col min="9475" max="9475" width="5" style="114" bestFit="1" customWidth="1"/>
    <col min="9476" max="9476" width="6.7109375" style="114" customWidth="1"/>
    <col min="9477" max="9478" width="3.85546875" style="114"/>
    <col min="9479" max="9479" width="4.5703125" style="114" customWidth="1"/>
    <col min="9480" max="9483" width="4.7109375" style="114" customWidth="1"/>
    <col min="9484" max="9484" width="3.85546875" style="114"/>
    <col min="9485" max="9485" width="4.7109375" style="114" customWidth="1"/>
    <col min="9486" max="9486" width="7.5703125" style="114" customWidth="1"/>
    <col min="9487" max="9487" width="4.7109375" style="114" customWidth="1"/>
    <col min="9488" max="9488" width="7.140625" style="114" customWidth="1"/>
    <col min="9489" max="9489" width="3.85546875" style="114"/>
    <col min="9490" max="9490" width="2.85546875" style="114" bestFit="1" customWidth="1"/>
    <col min="9491" max="9491" width="10.28515625" style="114" customWidth="1"/>
    <col min="9492" max="9492" width="12.28515625" style="114" customWidth="1"/>
    <col min="9493" max="9493" width="9.28515625" style="114" customWidth="1"/>
    <col min="9494" max="9494" width="12.28515625" style="114" customWidth="1"/>
    <col min="9495" max="9495" width="10.7109375" style="114" customWidth="1"/>
    <col min="9496" max="9496" width="6.140625" style="114" customWidth="1"/>
    <col min="9497" max="9497" width="10.7109375" style="114" customWidth="1"/>
    <col min="9498" max="9498" width="7.42578125" style="114" customWidth="1"/>
    <col min="9499" max="9499" width="4.7109375" style="114" bestFit="1" customWidth="1"/>
    <col min="9500" max="9500" width="13.42578125" style="114" customWidth="1"/>
    <col min="9501" max="9501" width="10.42578125" style="114" customWidth="1"/>
    <col min="9502" max="9502" width="4.7109375" style="114" customWidth="1"/>
    <col min="9503" max="9503" width="17.140625" style="114" customWidth="1"/>
    <col min="9504" max="9504" width="17.7109375" style="114" customWidth="1"/>
    <col min="9505" max="9505" width="4.28515625" style="114" customWidth="1"/>
    <col min="9506" max="9506" width="4.5703125" style="114" customWidth="1"/>
    <col min="9507" max="9507" width="4.7109375" style="114" bestFit="1" customWidth="1"/>
    <col min="9508" max="9508" width="3.85546875" style="114"/>
    <col min="9509" max="9509" width="9.7109375" style="114" customWidth="1"/>
    <col min="9510" max="9510" width="4.7109375" style="114" customWidth="1"/>
    <col min="9511" max="9511" width="12.28515625" style="114" customWidth="1"/>
    <col min="9512" max="9534" width="4.7109375" style="114" customWidth="1"/>
    <col min="9535" max="9728" width="3.85546875" style="114"/>
    <col min="9729" max="9729" width="1.85546875" style="114" customWidth="1"/>
    <col min="9730" max="9730" width="3.85546875" style="114"/>
    <col min="9731" max="9731" width="5" style="114" bestFit="1" customWidth="1"/>
    <col min="9732" max="9732" width="6.7109375" style="114" customWidth="1"/>
    <col min="9733" max="9734" width="3.85546875" style="114"/>
    <col min="9735" max="9735" width="4.5703125" style="114" customWidth="1"/>
    <col min="9736" max="9739" width="4.7109375" style="114" customWidth="1"/>
    <col min="9740" max="9740" width="3.85546875" style="114"/>
    <col min="9741" max="9741" width="4.7109375" style="114" customWidth="1"/>
    <col min="9742" max="9742" width="7.5703125" style="114" customWidth="1"/>
    <col min="9743" max="9743" width="4.7109375" style="114" customWidth="1"/>
    <col min="9744" max="9744" width="7.140625" style="114" customWidth="1"/>
    <col min="9745" max="9745" width="3.85546875" style="114"/>
    <col min="9746" max="9746" width="2.85546875" style="114" bestFit="1" customWidth="1"/>
    <col min="9747" max="9747" width="10.28515625" style="114" customWidth="1"/>
    <col min="9748" max="9748" width="12.28515625" style="114" customWidth="1"/>
    <col min="9749" max="9749" width="9.28515625" style="114" customWidth="1"/>
    <col min="9750" max="9750" width="12.28515625" style="114" customWidth="1"/>
    <col min="9751" max="9751" width="10.7109375" style="114" customWidth="1"/>
    <col min="9752" max="9752" width="6.140625" style="114" customWidth="1"/>
    <col min="9753" max="9753" width="10.7109375" style="114" customWidth="1"/>
    <col min="9754" max="9754" width="7.42578125" style="114" customWidth="1"/>
    <col min="9755" max="9755" width="4.7109375" style="114" bestFit="1" customWidth="1"/>
    <col min="9756" max="9756" width="13.42578125" style="114" customWidth="1"/>
    <col min="9757" max="9757" width="10.42578125" style="114" customWidth="1"/>
    <col min="9758" max="9758" width="4.7109375" style="114" customWidth="1"/>
    <col min="9759" max="9759" width="17.140625" style="114" customWidth="1"/>
    <col min="9760" max="9760" width="17.7109375" style="114" customWidth="1"/>
    <col min="9761" max="9761" width="4.28515625" style="114" customWidth="1"/>
    <col min="9762" max="9762" width="4.5703125" style="114" customWidth="1"/>
    <col min="9763" max="9763" width="4.7109375" style="114" bestFit="1" customWidth="1"/>
    <col min="9764" max="9764" width="3.85546875" style="114"/>
    <col min="9765" max="9765" width="9.7109375" style="114" customWidth="1"/>
    <col min="9766" max="9766" width="4.7109375" style="114" customWidth="1"/>
    <col min="9767" max="9767" width="12.28515625" style="114" customWidth="1"/>
    <col min="9768" max="9790" width="4.7109375" style="114" customWidth="1"/>
    <col min="9791" max="9984" width="3.85546875" style="114"/>
    <col min="9985" max="9985" width="1.85546875" style="114" customWidth="1"/>
    <col min="9986" max="9986" width="3.85546875" style="114"/>
    <col min="9987" max="9987" width="5" style="114" bestFit="1" customWidth="1"/>
    <col min="9988" max="9988" width="6.7109375" style="114" customWidth="1"/>
    <col min="9989" max="9990" width="3.85546875" style="114"/>
    <col min="9991" max="9991" width="4.5703125" style="114" customWidth="1"/>
    <col min="9992" max="9995" width="4.7109375" style="114" customWidth="1"/>
    <col min="9996" max="9996" width="3.85546875" style="114"/>
    <col min="9997" max="9997" width="4.7109375" style="114" customWidth="1"/>
    <col min="9998" max="9998" width="7.5703125" style="114" customWidth="1"/>
    <col min="9999" max="9999" width="4.7109375" style="114" customWidth="1"/>
    <col min="10000" max="10000" width="7.140625" style="114" customWidth="1"/>
    <col min="10001" max="10001" width="3.85546875" style="114"/>
    <col min="10002" max="10002" width="2.85546875" style="114" bestFit="1" customWidth="1"/>
    <col min="10003" max="10003" width="10.28515625" style="114" customWidth="1"/>
    <col min="10004" max="10004" width="12.28515625" style="114" customWidth="1"/>
    <col min="10005" max="10005" width="9.28515625" style="114" customWidth="1"/>
    <col min="10006" max="10006" width="12.28515625" style="114" customWidth="1"/>
    <col min="10007" max="10007" width="10.7109375" style="114" customWidth="1"/>
    <col min="10008" max="10008" width="6.140625" style="114" customWidth="1"/>
    <col min="10009" max="10009" width="10.7109375" style="114" customWidth="1"/>
    <col min="10010" max="10010" width="7.42578125" style="114" customWidth="1"/>
    <col min="10011" max="10011" width="4.7109375" style="114" bestFit="1" customWidth="1"/>
    <col min="10012" max="10012" width="13.42578125" style="114" customWidth="1"/>
    <col min="10013" max="10013" width="10.42578125" style="114" customWidth="1"/>
    <col min="10014" max="10014" width="4.7109375" style="114" customWidth="1"/>
    <col min="10015" max="10015" width="17.140625" style="114" customWidth="1"/>
    <col min="10016" max="10016" width="17.7109375" style="114" customWidth="1"/>
    <col min="10017" max="10017" width="4.28515625" style="114" customWidth="1"/>
    <col min="10018" max="10018" width="4.5703125" style="114" customWidth="1"/>
    <col min="10019" max="10019" width="4.7109375" style="114" bestFit="1" customWidth="1"/>
    <col min="10020" max="10020" width="3.85546875" style="114"/>
    <col min="10021" max="10021" width="9.7109375" style="114" customWidth="1"/>
    <col min="10022" max="10022" width="4.7109375" style="114" customWidth="1"/>
    <col min="10023" max="10023" width="12.28515625" style="114" customWidth="1"/>
    <col min="10024" max="10046" width="4.7109375" style="114" customWidth="1"/>
    <col min="10047" max="10240" width="3.85546875" style="114"/>
    <col min="10241" max="10241" width="1.85546875" style="114" customWidth="1"/>
    <col min="10242" max="10242" width="3.85546875" style="114"/>
    <col min="10243" max="10243" width="5" style="114" bestFit="1" customWidth="1"/>
    <col min="10244" max="10244" width="6.7109375" style="114" customWidth="1"/>
    <col min="10245" max="10246" width="3.85546875" style="114"/>
    <col min="10247" max="10247" width="4.5703125" style="114" customWidth="1"/>
    <col min="10248" max="10251" width="4.7109375" style="114" customWidth="1"/>
    <col min="10252" max="10252" width="3.85546875" style="114"/>
    <col min="10253" max="10253" width="4.7109375" style="114" customWidth="1"/>
    <col min="10254" max="10254" width="7.5703125" style="114" customWidth="1"/>
    <col min="10255" max="10255" width="4.7109375" style="114" customWidth="1"/>
    <col min="10256" max="10256" width="7.140625" style="114" customWidth="1"/>
    <col min="10257" max="10257" width="3.85546875" style="114"/>
    <col min="10258" max="10258" width="2.85546875" style="114" bestFit="1" customWidth="1"/>
    <col min="10259" max="10259" width="10.28515625" style="114" customWidth="1"/>
    <col min="10260" max="10260" width="12.28515625" style="114" customWidth="1"/>
    <col min="10261" max="10261" width="9.28515625" style="114" customWidth="1"/>
    <col min="10262" max="10262" width="12.28515625" style="114" customWidth="1"/>
    <col min="10263" max="10263" width="10.7109375" style="114" customWidth="1"/>
    <col min="10264" max="10264" width="6.140625" style="114" customWidth="1"/>
    <col min="10265" max="10265" width="10.7109375" style="114" customWidth="1"/>
    <col min="10266" max="10266" width="7.42578125" style="114" customWidth="1"/>
    <col min="10267" max="10267" width="4.7109375" style="114" bestFit="1" customWidth="1"/>
    <col min="10268" max="10268" width="13.42578125" style="114" customWidth="1"/>
    <col min="10269" max="10269" width="10.42578125" style="114" customWidth="1"/>
    <col min="10270" max="10270" width="4.7109375" style="114" customWidth="1"/>
    <col min="10271" max="10271" width="17.140625" style="114" customWidth="1"/>
    <col min="10272" max="10272" width="17.7109375" style="114" customWidth="1"/>
    <col min="10273" max="10273" width="4.28515625" style="114" customWidth="1"/>
    <col min="10274" max="10274" width="4.5703125" style="114" customWidth="1"/>
    <col min="10275" max="10275" width="4.7109375" style="114" bestFit="1" customWidth="1"/>
    <col min="10276" max="10276" width="3.85546875" style="114"/>
    <col min="10277" max="10277" width="9.7109375" style="114" customWidth="1"/>
    <col min="10278" max="10278" width="4.7109375" style="114" customWidth="1"/>
    <col min="10279" max="10279" width="12.28515625" style="114" customWidth="1"/>
    <col min="10280" max="10302" width="4.7109375" style="114" customWidth="1"/>
    <col min="10303" max="10496" width="3.85546875" style="114"/>
    <col min="10497" max="10497" width="1.85546875" style="114" customWidth="1"/>
    <col min="10498" max="10498" width="3.85546875" style="114"/>
    <col min="10499" max="10499" width="5" style="114" bestFit="1" customWidth="1"/>
    <col min="10500" max="10500" width="6.7109375" style="114" customWidth="1"/>
    <col min="10501" max="10502" width="3.85546875" style="114"/>
    <col min="10503" max="10503" width="4.5703125" style="114" customWidth="1"/>
    <col min="10504" max="10507" width="4.7109375" style="114" customWidth="1"/>
    <col min="10508" max="10508" width="3.85546875" style="114"/>
    <col min="10509" max="10509" width="4.7109375" style="114" customWidth="1"/>
    <col min="10510" max="10510" width="7.5703125" style="114" customWidth="1"/>
    <col min="10511" max="10511" width="4.7109375" style="114" customWidth="1"/>
    <col min="10512" max="10512" width="7.140625" style="114" customWidth="1"/>
    <col min="10513" max="10513" width="3.85546875" style="114"/>
    <col min="10514" max="10514" width="2.85546875" style="114" bestFit="1" customWidth="1"/>
    <col min="10515" max="10515" width="10.28515625" style="114" customWidth="1"/>
    <col min="10516" max="10516" width="12.28515625" style="114" customWidth="1"/>
    <col min="10517" max="10517" width="9.28515625" style="114" customWidth="1"/>
    <col min="10518" max="10518" width="12.28515625" style="114" customWidth="1"/>
    <col min="10519" max="10519" width="10.7109375" style="114" customWidth="1"/>
    <col min="10520" max="10520" width="6.140625" style="114" customWidth="1"/>
    <col min="10521" max="10521" width="10.7109375" style="114" customWidth="1"/>
    <col min="10522" max="10522" width="7.42578125" style="114" customWidth="1"/>
    <col min="10523" max="10523" width="4.7109375" style="114" bestFit="1" customWidth="1"/>
    <col min="10524" max="10524" width="13.42578125" style="114" customWidth="1"/>
    <col min="10525" max="10525" width="10.42578125" style="114" customWidth="1"/>
    <col min="10526" max="10526" width="4.7109375" style="114" customWidth="1"/>
    <col min="10527" max="10527" width="17.140625" style="114" customWidth="1"/>
    <col min="10528" max="10528" width="17.7109375" style="114" customWidth="1"/>
    <col min="10529" max="10529" width="4.28515625" style="114" customWidth="1"/>
    <col min="10530" max="10530" width="4.5703125" style="114" customWidth="1"/>
    <col min="10531" max="10531" width="4.7109375" style="114" bestFit="1" customWidth="1"/>
    <col min="10532" max="10532" width="3.85546875" style="114"/>
    <col min="10533" max="10533" width="9.7109375" style="114" customWidth="1"/>
    <col min="10534" max="10534" width="4.7109375" style="114" customWidth="1"/>
    <col min="10535" max="10535" width="12.28515625" style="114" customWidth="1"/>
    <col min="10536" max="10558" width="4.7109375" style="114" customWidth="1"/>
    <col min="10559" max="10752" width="3.85546875" style="114"/>
    <col min="10753" max="10753" width="1.85546875" style="114" customWidth="1"/>
    <col min="10754" max="10754" width="3.85546875" style="114"/>
    <col min="10755" max="10755" width="5" style="114" bestFit="1" customWidth="1"/>
    <col min="10756" max="10756" width="6.7109375" style="114" customWidth="1"/>
    <col min="10757" max="10758" width="3.85546875" style="114"/>
    <col min="10759" max="10759" width="4.5703125" style="114" customWidth="1"/>
    <col min="10760" max="10763" width="4.7109375" style="114" customWidth="1"/>
    <col min="10764" max="10764" width="3.85546875" style="114"/>
    <col min="10765" max="10765" width="4.7109375" style="114" customWidth="1"/>
    <col min="10766" max="10766" width="7.5703125" style="114" customWidth="1"/>
    <col min="10767" max="10767" width="4.7109375" style="114" customWidth="1"/>
    <col min="10768" max="10768" width="7.140625" style="114" customWidth="1"/>
    <col min="10769" max="10769" width="3.85546875" style="114"/>
    <col min="10770" max="10770" width="2.85546875" style="114" bestFit="1" customWidth="1"/>
    <col min="10771" max="10771" width="10.28515625" style="114" customWidth="1"/>
    <col min="10772" max="10772" width="12.28515625" style="114" customWidth="1"/>
    <col min="10773" max="10773" width="9.28515625" style="114" customWidth="1"/>
    <col min="10774" max="10774" width="12.28515625" style="114" customWidth="1"/>
    <col min="10775" max="10775" width="10.7109375" style="114" customWidth="1"/>
    <col min="10776" max="10776" width="6.140625" style="114" customWidth="1"/>
    <col min="10777" max="10777" width="10.7109375" style="114" customWidth="1"/>
    <col min="10778" max="10778" width="7.42578125" style="114" customWidth="1"/>
    <col min="10779" max="10779" width="4.7109375" style="114" bestFit="1" customWidth="1"/>
    <col min="10780" max="10780" width="13.42578125" style="114" customWidth="1"/>
    <col min="10781" max="10781" width="10.42578125" style="114" customWidth="1"/>
    <col min="10782" max="10782" width="4.7109375" style="114" customWidth="1"/>
    <col min="10783" max="10783" width="17.140625" style="114" customWidth="1"/>
    <col min="10784" max="10784" width="17.7109375" style="114" customWidth="1"/>
    <col min="10785" max="10785" width="4.28515625" style="114" customWidth="1"/>
    <col min="10786" max="10786" width="4.5703125" style="114" customWidth="1"/>
    <col min="10787" max="10787" width="4.7109375" style="114" bestFit="1" customWidth="1"/>
    <col min="10788" max="10788" width="3.85546875" style="114"/>
    <col min="10789" max="10789" width="9.7109375" style="114" customWidth="1"/>
    <col min="10790" max="10790" width="4.7109375" style="114" customWidth="1"/>
    <col min="10791" max="10791" width="12.28515625" style="114" customWidth="1"/>
    <col min="10792" max="10814" width="4.7109375" style="114" customWidth="1"/>
    <col min="10815" max="11008" width="3.85546875" style="114"/>
    <col min="11009" max="11009" width="1.85546875" style="114" customWidth="1"/>
    <col min="11010" max="11010" width="3.85546875" style="114"/>
    <col min="11011" max="11011" width="5" style="114" bestFit="1" customWidth="1"/>
    <col min="11012" max="11012" width="6.7109375" style="114" customWidth="1"/>
    <col min="11013" max="11014" width="3.85546875" style="114"/>
    <col min="11015" max="11015" width="4.5703125" style="114" customWidth="1"/>
    <col min="11016" max="11019" width="4.7109375" style="114" customWidth="1"/>
    <col min="11020" max="11020" width="3.85546875" style="114"/>
    <col min="11021" max="11021" width="4.7109375" style="114" customWidth="1"/>
    <col min="11022" max="11022" width="7.5703125" style="114" customWidth="1"/>
    <col min="11023" max="11023" width="4.7109375" style="114" customWidth="1"/>
    <col min="11024" max="11024" width="7.140625" style="114" customWidth="1"/>
    <col min="11025" max="11025" width="3.85546875" style="114"/>
    <col min="11026" max="11026" width="2.85546875" style="114" bestFit="1" customWidth="1"/>
    <col min="11027" max="11027" width="10.28515625" style="114" customWidth="1"/>
    <col min="11028" max="11028" width="12.28515625" style="114" customWidth="1"/>
    <col min="11029" max="11029" width="9.28515625" style="114" customWidth="1"/>
    <col min="11030" max="11030" width="12.28515625" style="114" customWidth="1"/>
    <col min="11031" max="11031" width="10.7109375" style="114" customWidth="1"/>
    <col min="11032" max="11032" width="6.140625" style="114" customWidth="1"/>
    <col min="11033" max="11033" width="10.7109375" style="114" customWidth="1"/>
    <col min="11034" max="11034" width="7.42578125" style="114" customWidth="1"/>
    <col min="11035" max="11035" width="4.7109375" style="114" bestFit="1" customWidth="1"/>
    <col min="11036" max="11036" width="13.42578125" style="114" customWidth="1"/>
    <col min="11037" max="11037" width="10.42578125" style="114" customWidth="1"/>
    <col min="11038" max="11038" width="4.7109375" style="114" customWidth="1"/>
    <col min="11039" max="11039" width="17.140625" style="114" customWidth="1"/>
    <col min="11040" max="11040" width="17.7109375" style="114" customWidth="1"/>
    <col min="11041" max="11041" width="4.28515625" style="114" customWidth="1"/>
    <col min="11042" max="11042" width="4.5703125" style="114" customWidth="1"/>
    <col min="11043" max="11043" width="4.7109375" style="114" bestFit="1" customWidth="1"/>
    <col min="11044" max="11044" width="3.85546875" style="114"/>
    <col min="11045" max="11045" width="9.7109375" style="114" customWidth="1"/>
    <col min="11046" max="11046" width="4.7109375" style="114" customWidth="1"/>
    <col min="11047" max="11047" width="12.28515625" style="114" customWidth="1"/>
    <col min="11048" max="11070" width="4.7109375" style="114" customWidth="1"/>
    <col min="11071" max="11264" width="3.85546875" style="114"/>
    <col min="11265" max="11265" width="1.85546875" style="114" customWidth="1"/>
    <col min="11266" max="11266" width="3.85546875" style="114"/>
    <col min="11267" max="11267" width="5" style="114" bestFit="1" customWidth="1"/>
    <col min="11268" max="11268" width="6.7109375" style="114" customWidth="1"/>
    <col min="11269" max="11270" width="3.85546875" style="114"/>
    <col min="11271" max="11271" width="4.5703125" style="114" customWidth="1"/>
    <col min="11272" max="11275" width="4.7109375" style="114" customWidth="1"/>
    <col min="11276" max="11276" width="3.85546875" style="114"/>
    <col min="11277" max="11277" width="4.7109375" style="114" customWidth="1"/>
    <col min="11278" max="11278" width="7.5703125" style="114" customWidth="1"/>
    <col min="11279" max="11279" width="4.7109375" style="114" customWidth="1"/>
    <col min="11280" max="11280" width="7.140625" style="114" customWidth="1"/>
    <col min="11281" max="11281" width="3.85546875" style="114"/>
    <col min="11282" max="11282" width="2.85546875" style="114" bestFit="1" customWidth="1"/>
    <col min="11283" max="11283" width="10.28515625" style="114" customWidth="1"/>
    <col min="11284" max="11284" width="12.28515625" style="114" customWidth="1"/>
    <col min="11285" max="11285" width="9.28515625" style="114" customWidth="1"/>
    <col min="11286" max="11286" width="12.28515625" style="114" customWidth="1"/>
    <col min="11287" max="11287" width="10.7109375" style="114" customWidth="1"/>
    <col min="11288" max="11288" width="6.140625" style="114" customWidth="1"/>
    <col min="11289" max="11289" width="10.7109375" style="114" customWidth="1"/>
    <col min="11290" max="11290" width="7.42578125" style="114" customWidth="1"/>
    <col min="11291" max="11291" width="4.7109375" style="114" bestFit="1" customWidth="1"/>
    <col min="11292" max="11292" width="13.42578125" style="114" customWidth="1"/>
    <col min="11293" max="11293" width="10.42578125" style="114" customWidth="1"/>
    <col min="11294" max="11294" width="4.7109375" style="114" customWidth="1"/>
    <col min="11295" max="11295" width="17.140625" style="114" customWidth="1"/>
    <col min="11296" max="11296" width="17.7109375" style="114" customWidth="1"/>
    <col min="11297" max="11297" width="4.28515625" style="114" customWidth="1"/>
    <col min="11298" max="11298" width="4.5703125" style="114" customWidth="1"/>
    <col min="11299" max="11299" width="4.7109375" style="114" bestFit="1" customWidth="1"/>
    <col min="11300" max="11300" width="3.85546875" style="114"/>
    <col min="11301" max="11301" width="9.7109375" style="114" customWidth="1"/>
    <col min="11302" max="11302" width="4.7109375" style="114" customWidth="1"/>
    <col min="11303" max="11303" width="12.28515625" style="114" customWidth="1"/>
    <col min="11304" max="11326" width="4.7109375" style="114" customWidth="1"/>
    <col min="11327" max="11520" width="3.85546875" style="114"/>
    <col min="11521" max="11521" width="1.85546875" style="114" customWidth="1"/>
    <col min="11522" max="11522" width="3.85546875" style="114"/>
    <col min="11523" max="11523" width="5" style="114" bestFit="1" customWidth="1"/>
    <col min="11524" max="11524" width="6.7109375" style="114" customWidth="1"/>
    <col min="11525" max="11526" width="3.85546875" style="114"/>
    <col min="11527" max="11527" width="4.5703125" style="114" customWidth="1"/>
    <col min="11528" max="11531" width="4.7109375" style="114" customWidth="1"/>
    <col min="11532" max="11532" width="3.85546875" style="114"/>
    <col min="11533" max="11533" width="4.7109375" style="114" customWidth="1"/>
    <col min="11534" max="11534" width="7.5703125" style="114" customWidth="1"/>
    <col min="11535" max="11535" width="4.7109375" style="114" customWidth="1"/>
    <col min="11536" max="11536" width="7.140625" style="114" customWidth="1"/>
    <col min="11537" max="11537" width="3.85546875" style="114"/>
    <col min="11538" max="11538" width="2.85546875" style="114" bestFit="1" customWidth="1"/>
    <col min="11539" max="11539" width="10.28515625" style="114" customWidth="1"/>
    <col min="11540" max="11540" width="12.28515625" style="114" customWidth="1"/>
    <col min="11541" max="11541" width="9.28515625" style="114" customWidth="1"/>
    <col min="11542" max="11542" width="12.28515625" style="114" customWidth="1"/>
    <col min="11543" max="11543" width="10.7109375" style="114" customWidth="1"/>
    <col min="11544" max="11544" width="6.140625" style="114" customWidth="1"/>
    <col min="11545" max="11545" width="10.7109375" style="114" customWidth="1"/>
    <col min="11546" max="11546" width="7.42578125" style="114" customWidth="1"/>
    <col min="11547" max="11547" width="4.7109375" style="114" bestFit="1" customWidth="1"/>
    <col min="11548" max="11548" width="13.42578125" style="114" customWidth="1"/>
    <col min="11549" max="11549" width="10.42578125" style="114" customWidth="1"/>
    <col min="11550" max="11550" width="4.7109375" style="114" customWidth="1"/>
    <col min="11551" max="11551" width="17.140625" style="114" customWidth="1"/>
    <col min="11552" max="11552" width="17.7109375" style="114" customWidth="1"/>
    <col min="11553" max="11553" width="4.28515625" style="114" customWidth="1"/>
    <col min="11554" max="11554" width="4.5703125" style="114" customWidth="1"/>
    <col min="11555" max="11555" width="4.7109375" style="114" bestFit="1" customWidth="1"/>
    <col min="11556" max="11556" width="3.85546875" style="114"/>
    <col min="11557" max="11557" width="9.7109375" style="114" customWidth="1"/>
    <col min="11558" max="11558" width="4.7109375" style="114" customWidth="1"/>
    <col min="11559" max="11559" width="12.28515625" style="114" customWidth="1"/>
    <col min="11560" max="11582" width="4.7109375" style="114" customWidth="1"/>
    <col min="11583" max="11776" width="3.85546875" style="114"/>
    <col min="11777" max="11777" width="1.85546875" style="114" customWidth="1"/>
    <col min="11778" max="11778" width="3.85546875" style="114"/>
    <col min="11779" max="11779" width="5" style="114" bestFit="1" customWidth="1"/>
    <col min="11780" max="11780" width="6.7109375" style="114" customWidth="1"/>
    <col min="11781" max="11782" width="3.85546875" style="114"/>
    <col min="11783" max="11783" width="4.5703125" style="114" customWidth="1"/>
    <col min="11784" max="11787" width="4.7109375" style="114" customWidth="1"/>
    <col min="11788" max="11788" width="3.85546875" style="114"/>
    <col min="11789" max="11789" width="4.7109375" style="114" customWidth="1"/>
    <col min="11790" max="11790" width="7.5703125" style="114" customWidth="1"/>
    <col min="11791" max="11791" width="4.7109375" style="114" customWidth="1"/>
    <col min="11792" max="11792" width="7.140625" style="114" customWidth="1"/>
    <col min="11793" max="11793" width="3.85546875" style="114"/>
    <col min="11794" max="11794" width="2.85546875" style="114" bestFit="1" customWidth="1"/>
    <col min="11795" max="11795" width="10.28515625" style="114" customWidth="1"/>
    <col min="11796" max="11796" width="12.28515625" style="114" customWidth="1"/>
    <col min="11797" max="11797" width="9.28515625" style="114" customWidth="1"/>
    <col min="11798" max="11798" width="12.28515625" style="114" customWidth="1"/>
    <col min="11799" max="11799" width="10.7109375" style="114" customWidth="1"/>
    <col min="11800" max="11800" width="6.140625" style="114" customWidth="1"/>
    <col min="11801" max="11801" width="10.7109375" style="114" customWidth="1"/>
    <col min="11802" max="11802" width="7.42578125" style="114" customWidth="1"/>
    <col min="11803" max="11803" width="4.7109375" style="114" bestFit="1" customWidth="1"/>
    <col min="11804" max="11804" width="13.42578125" style="114" customWidth="1"/>
    <col min="11805" max="11805" width="10.42578125" style="114" customWidth="1"/>
    <col min="11806" max="11806" width="4.7109375" style="114" customWidth="1"/>
    <col min="11807" max="11807" width="17.140625" style="114" customWidth="1"/>
    <col min="11808" max="11808" width="17.7109375" style="114" customWidth="1"/>
    <col min="11809" max="11809" width="4.28515625" style="114" customWidth="1"/>
    <col min="11810" max="11810" width="4.5703125" style="114" customWidth="1"/>
    <col min="11811" max="11811" width="4.7109375" style="114" bestFit="1" customWidth="1"/>
    <col min="11812" max="11812" width="3.85546875" style="114"/>
    <col min="11813" max="11813" width="9.7109375" style="114" customWidth="1"/>
    <col min="11814" max="11814" width="4.7109375" style="114" customWidth="1"/>
    <col min="11815" max="11815" width="12.28515625" style="114" customWidth="1"/>
    <col min="11816" max="11838" width="4.7109375" style="114" customWidth="1"/>
    <col min="11839" max="12032" width="3.85546875" style="114"/>
    <col min="12033" max="12033" width="1.85546875" style="114" customWidth="1"/>
    <col min="12034" max="12034" width="3.85546875" style="114"/>
    <col min="12035" max="12035" width="5" style="114" bestFit="1" customWidth="1"/>
    <col min="12036" max="12036" width="6.7109375" style="114" customWidth="1"/>
    <col min="12037" max="12038" width="3.85546875" style="114"/>
    <col min="12039" max="12039" width="4.5703125" style="114" customWidth="1"/>
    <col min="12040" max="12043" width="4.7109375" style="114" customWidth="1"/>
    <col min="12044" max="12044" width="3.85546875" style="114"/>
    <col min="12045" max="12045" width="4.7109375" style="114" customWidth="1"/>
    <col min="12046" max="12046" width="7.5703125" style="114" customWidth="1"/>
    <col min="12047" max="12047" width="4.7109375" style="114" customWidth="1"/>
    <col min="12048" max="12048" width="7.140625" style="114" customWidth="1"/>
    <col min="12049" max="12049" width="3.85546875" style="114"/>
    <col min="12050" max="12050" width="2.85546875" style="114" bestFit="1" customWidth="1"/>
    <col min="12051" max="12051" width="10.28515625" style="114" customWidth="1"/>
    <col min="12052" max="12052" width="12.28515625" style="114" customWidth="1"/>
    <col min="12053" max="12053" width="9.28515625" style="114" customWidth="1"/>
    <col min="12054" max="12054" width="12.28515625" style="114" customWidth="1"/>
    <col min="12055" max="12055" width="10.7109375" style="114" customWidth="1"/>
    <col min="12056" max="12056" width="6.140625" style="114" customWidth="1"/>
    <col min="12057" max="12057" width="10.7109375" style="114" customWidth="1"/>
    <col min="12058" max="12058" width="7.42578125" style="114" customWidth="1"/>
    <col min="12059" max="12059" width="4.7109375" style="114" bestFit="1" customWidth="1"/>
    <col min="12060" max="12060" width="13.42578125" style="114" customWidth="1"/>
    <col min="12061" max="12061" width="10.42578125" style="114" customWidth="1"/>
    <col min="12062" max="12062" width="4.7109375" style="114" customWidth="1"/>
    <col min="12063" max="12063" width="17.140625" style="114" customWidth="1"/>
    <col min="12064" max="12064" width="17.7109375" style="114" customWidth="1"/>
    <col min="12065" max="12065" width="4.28515625" style="114" customWidth="1"/>
    <col min="12066" max="12066" width="4.5703125" style="114" customWidth="1"/>
    <col min="12067" max="12067" width="4.7109375" style="114" bestFit="1" customWidth="1"/>
    <col min="12068" max="12068" width="3.85546875" style="114"/>
    <col min="12069" max="12069" width="9.7109375" style="114" customWidth="1"/>
    <col min="12070" max="12070" width="4.7109375" style="114" customWidth="1"/>
    <col min="12071" max="12071" width="12.28515625" style="114" customWidth="1"/>
    <col min="12072" max="12094" width="4.7109375" style="114" customWidth="1"/>
    <col min="12095" max="12288" width="3.85546875" style="114"/>
    <col min="12289" max="12289" width="1.85546875" style="114" customWidth="1"/>
    <col min="12290" max="12290" width="3.85546875" style="114"/>
    <col min="12291" max="12291" width="5" style="114" bestFit="1" customWidth="1"/>
    <col min="12292" max="12292" width="6.7109375" style="114" customWidth="1"/>
    <col min="12293" max="12294" width="3.85546875" style="114"/>
    <col min="12295" max="12295" width="4.5703125" style="114" customWidth="1"/>
    <col min="12296" max="12299" width="4.7109375" style="114" customWidth="1"/>
    <col min="12300" max="12300" width="3.85546875" style="114"/>
    <col min="12301" max="12301" width="4.7109375" style="114" customWidth="1"/>
    <col min="12302" max="12302" width="7.5703125" style="114" customWidth="1"/>
    <col min="12303" max="12303" width="4.7109375" style="114" customWidth="1"/>
    <col min="12304" max="12304" width="7.140625" style="114" customWidth="1"/>
    <col min="12305" max="12305" width="3.85546875" style="114"/>
    <col min="12306" max="12306" width="2.85546875" style="114" bestFit="1" customWidth="1"/>
    <col min="12307" max="12307" width="10.28515625" style="114" customWidth="1"/>
    <col min="12308" max="12308" width="12.28515625" style="114" customWidth="1"/>
    <col min="12309" max="12309" width="9.28515625" style="114" customWidth="1"/>
    <col min="12310" max="12310" width="12.28515625" style="114" customWidth="1"/>
    <col min="12311" max="12311" width="10.7109375" style="114" customWidth="1"/>
    <col min="12312" max="12312" width="6.140625" style="114" customWidth="1"/>
    <col min="12313" max="12313" width="10.7109375" style="114" customWidth="1"/>
    <col min="12314" max="12314" width="7.42578125" style="114" customWidth="1"/>
    <col min="12315" max="12315" width="4.7109375" style="114" bestFit="1" customWidth="1"/>
    <col min="12316" max="12316" width="13.42578125" style="114" customWidth="1"/>
    <col min="12317" max="12317" width="10.42578125" style="114" customWidth="1"/>
    <col min="12318" max="12318" width="4.7109375" style="114" customWidth="1"/>
    <col min="12319" max="12319" width="17.140625" style="114" customWidth="1"/>
    <col min="12320" max="12320" width="17.7109375" style="114" customWidth="1"/>
    <col min="12321" max="12321" width="4.28515625" style="114" customWidth="1"/>
    <col min="12322" max="12322" width="4.5703125" style="114" customWidth="1"/>
    <col min="12323" max="12323" width="4.7109375" style="114" bestFit="1" customWidth="1"/>
    <col min="12324" max="12324" width="3.85546875" style="114"/>
    <col min="12325" max="12325" width="9.7109375" style="114" customWidth="1"/>
    <col min="12326" max="12326" width="4.7109375" style="114" customWidth="1"/>
    <col min="12327" max="12327" width="12.28515625" style="114" customWidth="1"/>
    <col min="12328" max="12350" width="4.7109375" style="114" customWidth="1"/>
    <col min="12351" max="12544" width="3.85546875" style="114"/>
    <col min="12545" max="12545" width="1.85546875" style="114" customWidth="1"/>
    <col min="12546" max="12546" width="3.85546875" style="114"/>
    <col min="12547" max="12547" width="5" style="114" bestFit="1" customWidth="1"/>
    <col min="12548" max="12548" width="6.7109375" style="114" customWidth="1"/>
    <col min="12549" max="12550" width="3.85546875" style="114"/>
    <col min="12551" max="12551" width="4.5703125" style="114" customWidth="1"/>
    <col min="12552" max="12555" width="4.7109375" style="114" customWidth="1"/>
    <col min="12556" max="12556" width="3.85546875" style="114"/>
    <col min="12557" max="12557" width="4.7109375" style="114" customWidth="1"/>
    <col min="12558" max="12558" width="7.5703125" style="114" customWidth="1"/>
    <col min="12559" max="12559" width="4.7109375" style="114" customWidth="1"/>
    <col min="12560" max="12560" width="7.140625" style="114" customWidth="1"/>
    <col min="12561" max="12561" width="3.85546875" style="114"/>
    <col min="12562" max="12562" width="2.85546875" style="114" bestFit="1" customWidth="1"/>
    <col min="12563" max="12563" width="10.28515625" style="114" customWidth="1"/>
    <col min="12564" max="12564" width="12.28515625" style="114" customWidth="1"/>
    <col min="12565" max="12565" width="9.28515625" style="114" customWidth="1"/>
    <col min="12566" max="12566" width="12.28515625" style="114" customWidth="1"/>
    <col min="12567" max="12567" width="10.7109375" style="114" customWidth="1"/>
    <col min="12568" max="12568" width="6.140625" style="114" customWidth="1"/>
    <col min="12569" max="12569" width="10.7109375" style="114" customWidth="1"/>
    <col min="12570" max="12570" width="7.42578125" style="114" customWidth="1"/>
    <col min="12571" max="12571" width="4.7109375" style="114" bestFit="1" customWidth="1"/>
    <col min="12572" max="12572" width="13.42578125" style="114" customWidth="1"/>
    <col min="12573" max="12573" width="10.42578125" style="114" customWidth="1"/>
    <col min="12574" max="12574" width="4.7109375" style="114" customWidth="1"/>
    <col min="12575" max="12575" width="17.140625" style="114" customWidth="1"/>
    <col min="12576" max="12576" width="17.7109375" style="114" customWidth="1"/>
    <col min="12577" max="12577" width="4.28515625" style="114" customWidth="1"/>
    <col min="12578" max="12578" width="4.5703125" style="114" customWidth="1"/>
    <col min="12579" max="12579" width="4.7109375" style="114" bestFit="1" customWidth="1"/>
    <col min="12580" max="12580" width="3.85546875" style="114"/>
    <col min="12581" max="12581" width="9.7109375" style="114" customWidth="1"/>
    <col min="12582" max="12582" width="4.7109375" style="114" customWidth="1"/>
    <col min="12583" max="12583" width="12.28515625" style="114" customWidth="1"/>
    <col min="12584" max="12606" width="4.7109375" style="114" customWidth="1"/>
    <col min="12607" max="12800" width="3.85546875" style="114"/>
    <col min="12801" max="12801" width="1.85546875" style="114" customWidth="1"/>
    <col min="12802" max="12802" width="3.85546875" style="114"/>
    <col min="12803" max="12803" width="5" style="114" bestFit="1" customWidth="1"/>
    <col min="12804" max="12804" width="6.7109375" style="114" customWidth="1"/>
    <col min="12805" max="12806" width="3.85546875" style="114"/>
    <col min="12807" max="12807" width="4.5703125" style="114" customWidth="1"/>
    <col min="12808" max="12811" width="4.7109375" style="114" customWidth="1"/>
    <col min="12812" max="12812" width="3.85546875" style="114"/>
    <col min="12813" max="12813" width="4.7109375" style="114" customWidth="1"/>
    <col min="12814" max="12814" width="7.5703125" style="114" customWidth="1"/>
    <col min="12815" max="12815" width="4.7109375" style="114" customWidth="1"/>
    <col min="12816" max="12816" width="7.140625" style="114" customWidth="1"/>
    <col min="12817" max="12817" width="3.85546875" style="114"/>
    <col min="12818" max="12818" width="2.85546875" style="114" bestFit="1" customWidth="1"/>
    <col min="12819" max="12819" width="10.28515625" style="114" customWidth="1"/>
    <col min="12820" max="12820" width="12.28515625" style="114" customWidth="1"/>
    <col min="12821" max="12821" width="9.28515625" style="114" customWidth="1"/>
    <col min="12822" max="12822" width="12.28515625" style="114" customWidth="1"/>
    <col min="12823" max="12823" width="10.7109375" style="114" customWidth="1"/>
    <col min="12824" max="12824" width="6.140625" style="114" customWidth="1"/>
    <col min="12825" max="12825" width="10.7109375" style="114" customWidth="1"/>
    <col min="12826" max="12826" width="7.42578125" style="114" customWidth="1"/>
    <col min="12827" max="12827" width="4.7109375" style="114" bestFit="1" customWidth="1"/>
    <col min="12828" max="12828" width="13.42578125" style="114" customWidth="1"/>
    <col min="12829" max="12829" width="10.42578125" style="114" customWidth="1"/>
    <col min="12830" max="12830" width="4.7109375" style="114" customWidth="1"/>
    <col min="12831" max="12831" width="17.140625" style="114" customWidth="1"/>
    <col min="12832" max="12832" width="17.7109375" style="114" customWidth="1"/>
    <col min="12833" max="12833" width="4.28515625" style="114" customWidth="1"/>
    <col min="12834" max="12834" width="4.5703125" style="114" customWidth="1"/>
    <col min="12835" max="12835" width="4.7109375" style="114" bestFit="1" customWidth="1"/>
    <col min="12836" max="12836" width="3.85546875" style="114"/>
    <col min="12837" max="12837" width="9.7109375" style="114" customWidth="1"/>
    <col min="12838" max="12838" width="4.7109375" style="114" customWidth="1"/>
    <col min="12839" max="12839" width="12.28515625" style="114" customWidth="1"/>
    <col min="12840" max="12862" width="4.7109375" style="114" customWidth="1"/>
    <col min="12863" max="13056" width="3.85546875" style="114"/>
    <col min="13057" max="13057" width="1.85546875" style="114" customWidth="1"/>
    <col min="13058" max="13058" width="3.85546875" style="114"/>
    <col min="13059" max="13059" width="5" style="114" bestFit="1" customWidth="1"/>
    <col min="13060" max="13060" width="6.7109375" style="114" customWidth="1"/>
    <col min="13061" max="13062" width="3.85546875" style="114"/>
    <col min="13063" max="13063" width="4.5703125" style="114" customWidth="1"/>
    <col min="13064" max="13067" width="4.7109375" style="114" customWidth="1"/>
    <col min="13068" max="13068" width="3.85546875" style="114"/>
    <col min="13069" max="13069" width="4.7109375" style="114" customWidth="1"/>
    <col min="13070" max="13070" width="7.5703125" style="114" customWidth="1"/>
    <col min="13071" max="13071" width="4.7109375" style="114" customWidth="1"/>
    <col min="13072" max="13072" width="7.140625" style="114" customWidth="1"/>
    <col min="13073" max="13073" width="3.85546875" style="114"/>
    <col min="13074" max="13074" width="2.85546875" style="114" bestFit="1" customWidth="1"/>
    <col min="13075" max="13075" width="10.28515625" style="114" customWidth="1"/>
    <col min="13076" max="13076" width="12.28515625" style="114" customWidth="1"/>
    <col min="13077" max="13077" width="9.28515625" style="114" customWidth="1"/>
    <col min="13078" max="13078" width="12.28515625" style="114" customWidth="1"/>
    <col min="13079" max="13079" width="10.7109375" style="114" customWidth="1"/>
    <col min="13080" max="13080" width="6.140625" style="114" customWidth="1"/>
    <col min="13081" max="13081" width="10.7109375" style="114" customWidth="1"/>
    <col min="13082" max="13082" width="7.42578125" style="114" customWidth="1"/>
    <col min="13083" max="13083" width="4.7109375" style="114" bestFit="1" customWidth="1"/>
    <col min="13084" max="13084" width="13.42578125" style="114" customWidth="1"/>
    <col min="13085" max="13085" width="10.42578125" style="114" customWidth="1"/>
    <col min="13086" max="13086" width="4.7109375" style="114" customWidth="1"/>
    <col min="13087" max="13087" width="17.140625" style="114" customWidth="1"/>
    <col min="13088" max="13088" width="17.7109375" style="114" customWidth="1"/>
    <col min="13089" max="13089" width="4.28515625" style="114" customWidth="1"/>
    <col min="13090" max="13090" width="4.5703125" style="114" customWidth="1"/>
    <col min="13091" max="13091" width="4.7109375" style="114" bestFit="1" customWidth="1"/>
    <col min="13092" max="13092" width="3.85546875" style="114"/>
    <col min="13093" max="13093" width="9.7109375" style="114" customWidth="1"/>
    <col min="13094" max="13094" width="4.7109375" style="114" customWidth="1"/>
    <col min="13095" max="13095" width="12.28515625" style="114" customWidth="1"/>
    <col min="13096" max="13118" width="4.7109375" style="114" customWidth="1"/>
    <col min="13119" max="13312" width="3.85546875" style="114"/>
    <col min="13313" max="13313" width="1.85546875" style="114" customWidth="1"/>
    <col min="13314" max="13314" width="3.85546875" style="114"/>
    <col min="13315" max="13315" width="5" style="114" bestFit="1" customWidth="1"/>
    <col min="13316" max="13316" width="6.7109375" style="114" customWidth="1"/>
    <col min="13317" max="13318" width="3.85546875" style="114"/>
    <col min="13319" max="13319" width="4.5703125" style="114" customWidth="1"/>
    <col min="13320" max="13323" width="4.7109375" style="114" customWidth="1"/>
    <col min="13324" max="13324" width="3.85546875" style="114"/>
    <col min="13325" max="13325" width="4.7109375" style="114" customWidth="1"/>
    <col min="13326" max="13326" width="7.5703125" style="114" customWidth="1"/>
    <col min="13327" max="13327" width="4.7109375" style="114" customWidth="1"/>
    <col min="13328" max="13328" width="7.140625" style="114" customWidth="1"/>
    <col min="13329" max="13329" width="3.85546875" style="114"/>
    <col min="13330" max="13330" width="2.85546875" style="114" bestFit="1" customWidth="1"/>
    <col min="13331" max="13331" width="10.28515625" style="114" customWidth="1"/>
    <col min="13332" max="13332" width="12.28515625" style="114" customWidth="1"/>
    <col min="13333" max="13333" width="9.28515625" style="114" customWidth="1"/>
    <col min="13334" max="13334" width="12.28515625" style="114" customWidth="1"/>
    <col min="13335" max="13335" width="10.7109375" style="114" customWidth="1"/>
    <col min="13336" max="13336" width="6.140625" style="114" customWidth="1"/>
    <col min="13337" max="13337" width="10.7109375" style="114" customWidth="1"/>
    <col min="13338" max="13338" width="7.42578125" style="114" customWidth="1"/>
    <col min="13339" max="13339" width="4.7109375" style="114" bestFit="1" customWidth="1"/>
    <col min="13340" max="13340" width="13.42578125" style="114" customWidth="1"/>
    <col min="13341" max="13341" width="10.42578125" style="114" customWidth="1"/>
    <col min="13342" max="13342" width="4.7109375" style="114" customWidth="1"/>
    <col min="13343" max="13343" width="17.140625" style="114" customWidth="1"/>
    <col min="13344" max="13344" width="17.7109375" style="114" customWidth="1"/>
    <col min="13345" max="13345" width="4.28515625" style="114" customWidth="1"/>
    <col min="13346" max="13346" width="4.5703125" style="114" customWidth="1"/>
    <col min="13347" max="13347" width="4.7109375" style="114" bestFit="1" customWidth="1"/>
    <col min="13348" max="13348" width="3.85546875" style="114"/>
    <col min="13349" max="13349" width="9.7109375" style="114" customWidth="1"/>
    <col min="13350" max="13350" width="4.7109375" style="114" customWidth="1"/>
    <col min="13351" max="13351" width="12.28515625" style="114" customWidth="1"/>
    <col min="13352" max="13374" width="4.7109375" style="114" customWidth="1"/>
    <col min="13375" max="13568" width="3.85546875" style="114"/>
    <col min="13569" max="13569" width="1.85546875" style="114" customWidth="1"/>
    <col min="13570" max="13570" width="3.85546875" style="114"/>
    <col min="13571" max="13571" width="5" style="114" bestFit="1" customWidth="1"/>
    <col min="13572" max="13572" width="6.7109375" style="114" customWidth="1"/>
    <col min="13573" max="13574" width="3.85546875" style="114"/>
    <col min="13575" max="13575" width="4.5703125" style="114" customWidth="1"/>
    <col min="13576" max="13579" width="4.7109375" style="114" customWidth="1"/>
    <col min="13580" max="13580" width="3.85546875" style="114"/>
    <col min="13581" max="13581" width="4.7109375" style="114" customWidth="1"/>
    <col min="13582" max="13582" width="7.5703125" style="114" customWidth="1"/>
    <col min="13583" max="13583" width="4.7109375" style="114" customWidth="1"/>
    <col min="13584" max="13584" width="7.140625" style="114" customWidth="1"/>
    <col min="13585" max="13585" width="3.85546875" style="114"/>
    <col min="13586" max="13586" width="2.85546875" style="114" bestFit="1" customWidth="1"/>
    <col min="13587" max="13587" width="10.28515625" style="114" customWidth="1"/>
    <col min="13588" max="13588" width="12.28515625" style="114" customWidth="1"/>
    <col min="13589" max="13589" width="9.28515625" style="114" customWidth="1"/>
    <col min="13590" max="13590" width="12.28515625" style="114" customWidth="1"/>
    <col min="13591" max="13591" width="10.7109375" style="114" customWidth="1"/>
    <col min="13592" max="13592" width="6.140625" style="114" customWidth="1"/>
    <col min="13593" max="13593" width="10.7109375" style="114" customWidth="1"/>
    <col min="13594" max="13594" width="7.42578125" style="114" customWidth="1"/>
    <col min="13595" max="13595" width="4.7109375" style="114" bestFit="1" customWidth="1"/>
    <col min="13596" max="13596" width="13.42578125" style="114" customWidth="1"/>
    <col min="13597" max="13597" width="10.42578125" style="114" customWidth="1"/>
    <col min="13598" max="13598" width="4.7109375" style="114" customWidth="1"/>
    <col min="13599" max="13599" width="17.140625" style="114" customWidth="1"/>
    <col min="13600" max="13600" width="17.7109375" style="114" customWidth="1"/>
    <col min="13601" max="13601" width="4.28515625" style="114" customWidth="1"/>
    <col min="13602" max="13602" width="4.5703125" style="114" customWidth="1"/>
    <col min="13603" max="13603" width="4.7109375" style="114" bestFit="1" customWidth="1"/>
    <col min="13604" max="13604" width="3.85546875" style="114"/>
    <col min="13605" max="13605" width="9.7109375" style="114" customWidth="1"/>
    <col min="13606" max="13606" width="4.7109375" style="114" customWidth="1"/>
    <col min="13607" max="13607" width="12.28515625" style="114" customWidth="1"/>
    <col min="13608" max="13630" width="4.7109375" style="114" customWidth="1"/>
    <col min="13631" max="13824" width="3.85546875" style="114"/>
    <col min="13825" max="13825" width="1.85546875" style="114" customWidth="1"/>
    <col min="13826" max="13826" width="3.85546875" style="114"/>
    <col min="13827" max="13827" width="5" style="114" bestFit="1" customWidth="1"/>
    <col min="13828" max="13828" width="6.7109375" style="114" customWidth="1"/>
    <col min="13829" max="13830" width="3.85546875" style="114"/>
    <col min="13831" max="13831" width="4.5703125" style="114" customWidth="1"/>
    <col min="13832" max="13835" width="4.7109375" style="114" customWidth="1"/>
    <col min="13836" max="13836" width="3.85546875" style="114"/>
    <col min="13837" max="13837" width="4.7109375" style="114" customWidth="1"/>
    <col min="13838" max="13838" width="7.5703125" style="114" customWidth="1"/>
    <col min="13839" max="13839" width="4.7109375" style="114" customWidth="1"/>
    <col min="13840" max="13840" width="7.140625" style="114" customWidth="1"/>
    <col min="13841" max="13841" width="3.85546875" style="114"/>
    <col min="13842" max="13842" width="2.85546875" style="114" bestFit="1" customWidth="1"/>
    <col min="13843" max="13843" width="10.28515625" style="114" customWidth="1"/>
    <col min="13844" max="13844" width="12.28515625" style="114" customWidth="1"/>
    <col min="13845" max="13845" width="9.28515625" style="114" customWidth="1"/>
    <col min="13846" max="13846" width="12.28515625" style="114" customWidth="1"/>
    <col min="13847" max="13847" width="10.7109375" style="114" customWidth="1"/>
    <col min="13848" max="13848" width="6.140625" style="114" customWidth="1"/>
    <col min="13849" max="13849" width="10.7109375" style="114" customWidth="1"/>
    <col min="13850" max="13850" width="7.42578125" style="114" customWidth="1"/>
    <col min="13851" max="13851" width="4.7109375" style="114" bestFit="1" customWidth="1"/>
    <col min="13852" max="13852" width="13.42578125" style="114" customWidth="1"/>
    <col min="13853" max="13853" width="10.42578125" style="114" customWidth="1"/>
    <col min="13854" max="13854" width="4.7109375" style="114" customWidth="1"/>
    <col min="13855" max="13855" width="17.140625" style="114" customWidth="1"/>
    <col min="13856" max="13856" width="17.7109375" style="114" customWidth="1"/>
    <col min="13857" max="13857" width="4.28515625" style="114" customWidth="1"/>
    <col min="13858" max="13858" width="4.5703125" style="114" customWidth="1"/>
    <col min="13859" max="13859" width="4.7109375" style="114" bestFit="1" customWidth="1"/>
    <col min="13860" max="13860" width="3.85546875" style="114"/>
    <col min="13861" max="13861" width="9.7109375" style="114" customWidth="1"/>
    <col min="13862" max="13862" width="4.7109375" style="114" customWidth="1"/>
    <col min="13863" max="13863" width="12.28515625" style="114" customWidth="1"/>
    <col min="13864" max="13886" width="4.7109375" style="114" customWidth="1"/>
    <col min="13887" max="14080" width="3.85546875" style="114"/>
    <col min="14081" max="14081" width="1.85546875" style="114" customWidth="1"/>
    <col min="14082" max="14082" width="3.85546875" style="114"/>
    <col min="14083" max="14083" width="5" style="114" bestFit="1" customWidth="1"/>
    <col min="14084" max="14084" width="6.7109375" style="114" customWidth="1"/>
    <col min="14085" max="14086" width="3.85546875" style="114"/>
    <col min="14087" max="14087" width="4.5703125" style="114" customWidth="1"/>
    <col min="14088" max="14091" width="4.7109375" style="114" customWidth="1"/>
    <col min="14092" max="14092" width="3.85546875" style="114"/>
    <col min="14093" max="14093" width="4.7109375" style="114" customWidth="1"/>
    <col min="14094" max="14094" width="7.5703125" style="114" customWidth="1"/>
    <col min="14095" max="14095" width="4.7109375" style="114" customWidth="1"/>
    <col min="14096" max="14096" width="7.140625" style="114" customWidth="1"/>
    <col min="14097" max="14097" width="3.85546875" style="114"/>
    <col min="14098" max="14098" width="2.85546875" style="114" bestFit="1" customWidth="1"/>
    <col min="14099" max="14099" width="10.28515625" style="114" customWidth="1"/>
    <col min="14100" max="14100" width="12.28515625" style="114" customWidth="1"/>
    <col min="14101" max="14101" width="9.28515625" style="114" customWidth="1"/>
    <col min="14102" max="14102" width="12.28515625" style="114" customWidth="1"/>
    <col min="14103" max="14103" width="10.7109375" style="114" customWidth="1"/>
    <col min="14104" max="14104" width="6.140625" style="114" customWidth="1"/>
    <col min="14105" max="14105" width="10.7109375" style="114" customWidth="1"/>
    <col min="14106" max="14106" width="7.42578125" style="114" customWidth="1"/>
    <col min="14107" max="14107" width="4.7109375" style="114" bestFit="1" customWidth="1"/>
    <col min="14108" max="14108" width="13.42578125" style="114" customWidth="1"/>
    <col min="14109" max="14109" width="10.42578125" style="114" customWidth="1"/>
    <col min="14110" max="14110" width="4.7109375" style="114" customWidth="1"/>
    <col min="14111" max="14111" width="17.140625" style="114" customWidth="1"/>
    <col min="14112" max="14112" width="17.7109375" style="114" customWidth="1"/>
    <col min="14113" max="14113" width="4.28515625" style="114" customWidth="1"/>
    <col min="14114" max="14114" width="4.5703125" style="114" customWidth="1"/>
    <col min="14115" max="14115" width="4.7109375" style="114" bestFit="1" customWidth="1"/>
    <col min="14116" max="14116" width="3.85546875" style="114"/>
    <col min="14117" max="14117" width="9.7109375" style="114" customWidth="1"/>
    <col min="14118" max="14118" width="4.7109375" style="114" customWidth="1"/>
    <col min="14119" max="14119" width="12.28515625" style="114" customWidth="1"/>
    <col min="14120" max="14142" width="4.7109375" style="114" customWidth="1"/>
    <col min="14143" max="14336" width="3.85546875" style="114"/>
    <col min="14337" max="14337" width="1.85546875" style="114" customWidth="1"/>
    <col min="14338" max="14338" width="3.85546875" style="114"/>
    <col min="14339" max="14339" width="5" style="114" bestFit="1" customWidth="1"/>
    <col min="14340" max="14340" width="6.7109375" style="114" customWidth="1"/>
    <col min="14341" max="14342" width="3.85546875" style="114"/>
    <col min="14343" max="14343" width="4.5703125" style="114" customWidth="1"/>
    <col min="14344" max="14347" width="4.7109375" style="114" customWidth="1"/>
    <col min="14348" max="14348" width="3.85546875" style="114"/>
    <col min="14349" max="14349" width="4.7109375" style="114" customWidth="1"/>
    <col min="14350" max="14350" width="7.5703125" style="114" customWidth="1"/>
    <col min="14351" max="14351" width="4.7109375" style="114" customWidth="1"/>
    <col min="14352" max="14352" width="7.140625" style="114" customWidth="1"/>
    <col min="14353" max="14353" width="3.85546875" style="114"/>
    <col min="14354" max="14354" width="2.85546875" style="114" bestFit="1" customWidth="1"/>
    <col min="14355" max="14355" width="10.28515625" style="114" customWidth="1"/>
    <col min="14356" max="14356" width="12.28515625" style="114" customWidth="1"/>
    <col min="14357" max="14357" width="9.28515625" style="114" customWidth="1"/>
    <col min="14358" max="14358" width="12.28515625" style="114" customWidth="1"/>
    <col min="14359" max="14359" width="10.7109375" style="114" customWidth="1"/>
    <col min="14360" max="14360" width="6.140625" style="114" customWidth="1"/>
    <col min="14361" max="14361" width="10.7109375" style="114" customWidth="1"/>
    <col min="14362" max="14362" width="7.42578125" style="114" customWidth="1"/>
    <col min="14363" max="14363" width="4.7109375" style="114" bestFit="1" customWidth="1"/>
    <col min="14364" max="14364" width="13.42578125" style="114" customWidth="1"/>
    <col min="14365" max="14365" width="10.42578125" style="114" customWidth="1"/>
    <col min="14366" max="14366" width="4.7109375" style="114" customWidth="1"/>
    <col min="14367" max="14367" width="17.140625" style="114" customWidth="1"/>
    <col min="14368" max="14368" width="17.7109375" style="114" customWidth="1"/>
    <col min="14369" max="14369" width="4.28515625" style="114" customWidth="1"/>
    <col min="14370" max="14370" width="4.5703125" style="114" customWidth="1"/>
    <col min="14371" max="14371" width="4.7109375" style="114" bestFit="1" customWidth="1"/>
    <col min="14372" max="14372" width="3.85546875" style="114"/>
    <col min="14373" max="14373" width="9.7109375" style="114" customWidth="1"/>
    <col min="14374" max="14374" width="4.7109375" style="114" customWidth="1"/>
    <col min="14375" max="14375" width="12.28515625" style="114" customWidth="1"/>
    <col min="14376" max="14398" width="4.7109375" style="114" customWidth="1"/>
    <col min="14399" max="14592" width="3.85546875" style="114"/>
    <col min="14593" max="14593" width="1.85546875" style="114" customWidth="1"/>
    <col min="14594" max="14594" width="3.85546875" style="114"/>
    <col min="14595" max="14595" width="5" style="114" bestFit="1" customWidth="1"/>
    <col min="14596" max="14596" width="6.7109375" style="114" customWidth="1"/>
    <col min="14597" max="14598" width="3.85546875" style="114"/>
    <col min="14599" max="14599" width="4.5703125" style="114" customWidth="1"/>
    <col min="14600" max="14603" width="4.7109375" style="114" customWidth="1"/>
    <col min="14604" max="14604" width="3.85546875" style="114"/>
    <col min="14605" max="14605" width="4.7109375" style="114" customWidth="1"/>
    <col min="14606" max="14606" width="7.5703125" style="114" customWidth="1"/>
    <col min="14607" max="14607" width="4.7109375" style="114" customWidth="1"/>
    <col min="14608" max="14608" width="7.140625" style="114" customWidth="1"/>
    <col min="14609" max="14609" width="3.85546875" style="114"/>
    <col min="14610" max="14610" width="2.85546875" style="114" bestFit="1" customWidth="1"/>
    <col min="14611" max="14611" width="10.28515625" style="114" customWidth="1"/>
    <col min="14612" max="14612" width="12.28515625" style="114" customWidth="1"/>
    <col min="14613" max="14613" width="9.28515625" style="114" customWidth="1"/>
    <col min="14614" max="14614" width="12.28515625" style="114" customWidth="1"/>
    <col min="14615" max="14615" width="10.7109375" style="114" customWidth="1"/>
    <col min="14616" max="14616" width="6.140625" style="114" customWidth="1"/>
    <col min="14617" max="14617" width="10.7109375" style="114" customWidth="1"/>
    <col min="14618" max="14618" width="7.42578125" style="114" customWidth="1"/>
    <col min="14619" max="14619" width="4.7109375" style="114" bestFit="1" customWidth="1"/>
    <col min="14620" max="14620" width="13.42578125" style="114" customWidth="1"/>
    <col min="14621" max="14621" width="10.42578125" style="114" customWidth="1"/>
    <col min="14622" max="14622" width="4.7109375" style="114" customWidth="1"/>
    <col min="14623" max="14623" width="17.140625" style="114" customWidth="1"/>
    <col min="14624" max="14624" width="17.7109375" style="114" customWidth="1"/>
    <col min="14625" max="14625" width="4.28515625" style="114" customWidth="1"/>
    <col min="14626" max="14626" width="4.5703125" style="114" customWidth="1"/>
    <col min="14627" max="14627" width="4.7109375" style="114" bestFit="1" customWidth="1"/>
    <col min="14628" max="14628" width="3.85546875" style="114"/>
    <col min="14629" max="14629" width="9.7109375" style="114" customWidth="1"/>
    <col min="14630" max="14630" width="4.7109375" style="114" customWidth="1"/>
    <col min="14631" max="14631" width="12.28515625" style="114" customWidth="1"/>
    <col min="14632" max="14654" width="4.7109375" style="114" customWidth="1"/>
    <col min="14655" max="14848" width="3.85546875" style="114"/>
    <col min="14849" max="14849" width="1.85546875" style="114" customWidth="1"/>
    <col min="14850" max="14850" width="3.85546875" style="114"/>
    <col min="14851" max="14851" width="5" style="114" bestFit="1" customWidth="1"/>
    <col min="14852" max="14852" width="6.7109375" style="114" customWidth="1"/>
    <col min="14853" max="14854" width="3.85546875" style="114"/>
    <col min="14855" max="14855" width="4.5703125" style="114" customWidth="1"/>
    <col min="14856" max="14859" width="4.7109375" style="114" customWidth="1"/>
    <col min="14860" max="14860" width="3.85546875" style="114"/>
    <col min="14861" max="14861" width="4.7109375" style="114" customWidth="1"/>
    <col min="14862" max="14862" width="7.5703125" style="114" customWidth="1"/>
    <col min="14863" max="14863" width="4.7109375" style="114" customWidth="1"/>
    <col min="14864" max="14864" width="7.140625" style="114" customWidth="1"/>
    <col min="14865" max="14865" width="3.85546875" style="114"/>
    <col min="14866" max="14866" width="2.85546875" style="114" bestFit="1" customWidth="1"/>
    <col min="14867" max="14867" width="10.28515625" style="114" customWidth="1"/>
    <col min="14868" max="14868" width="12.28515625" style="114" customWidth="1"/>
    <col min="14869" max="14869" width="9.28515625" style="114" customWidth="1"/>
    <col min="14870" max="14870" width="12.28515625" style="114" customWidth="1"/>
    <col min="14871" max="14871" width="10.7109375" style="114" customWidth="1"/>
    <col min="14872" max="14872" width="6.140625" style="114" customWidth="1"/>
    <col min="14873" max="14873" width="10.7109375" style="114" customWidth="1"/>
    <col min="14874" max="14874" width="7.42578125" style="114" customWidth="1"/>
    <col min="14875" max="14875" width="4.7109375" style="114" bestFit="1" customWidth="1"/>
    <col min="14876" max="14876" width="13.42578125" style="114" customWidth="1"/>
    <col min="14877" max="14877" width="10.42578125" style="114" customWidth="1"/>
    <col min="14878" max="14878" width="4.7109375" style="114" customWidth="1"/>
    <col min="14879" max="14879" width="17.140625" style="114" customWidth="1"/>
    <col min="14880" max="14880" width="17.7109375" style="114" customWidth="1"/>
    <col min="14881" max="14881" width="4.28515625" style="114" customWidth="1"/>
    <col min="14882" max="14882" width="4.5703125" style="114" customWidth="1"/>
    <col min="14883" max="14883" width="4.7109375" style="114" bestFit="1" customWidth="1"/>
    <col min="14884" max="14884" width="3.85546875" style="114"/>
    <col min="14885" max="14885" width="9.7109375" style="114" customWidth="1"/>
    <col min="14886" max="14886" width="4.7109375" style="114" customWidth="1"/>
    <col min="14887" max="14887" width="12.28515625" style="114" customWidth="1"/>
    <col min="14888" max="14910" width="4.7109375" style="114" customWidth="1"/>
    <col min="14911" max="15104" width="3.85546875" style="114"/>
    <col min="15105" max="15105" width="1.85546875" style="114" customWidth="1"/>
    <col min="15106" max="15106" width="3.85546875" style="114"/>
    <col min="15107" max="15107" width="5" style="114" bestFit="1" customWidth="1"/>
    <col min="15108" max="15108" width="6.7109375" style="114" customWidth="1"/>
    <col min="15109" max="15110" width="3.85546875" style="114"/>
    <col min="15111" max="15111" width="4.5703125" style="114" customWidth="1"/>
    <col min="15112" max="15115" width="4.7109375" style="114" customWidth="1"/>
    <col min="15116" max="15116" width="3.85546875" style="114"/>
    <col min="15117" max="15117" width="4.7109375" style="114" customWidth="1"/>
    <col min="15118" max="15118" width="7.5703125" style="114" customWidth="1"/>
    <col min="15119" max="15119" width="4.7109375" style="114" customWidth="1"/>
    <col min="15120" max="15120" width="7.140625" style="114" customWidth="1"/>
    <col min="15121" max="15121" width="3.85546875" style="114"/>
    <col min="15122" max="15122" width="2.85546875" style="114" bestFit="1" customWidth="1"/>
    <col min="15123" max="15123" width="10.28515625" style="114" customWidth="1"/>
    <col min="15124" max="15124" width="12.28515625" style="114" customWidth="1"/>
    <col min="15125" max="15125" width="9.28515625" style="114" customWidth="1"/>
    <col min="15126" max="15126" width="12.28515625" style="114" customWidth="1"/>
    <col min="15127" max="15127" width="10.7109375" style="114" customWidth="1"/>
    <col min="15128" max="15128" width="6.140625" style="114" customWidth="1"/>
    <col min="15129" max="15129" width="10.7109375" style="114" customWidth="1"/>
    <col min="15130" max="15130" width="7.42578125" style="114" customWidth="1"/>
    <col min="15131" max="15131" width="4.7109375" style="114" bestFit="1" customWidth="1"/>
    <col min="15132" max="15132" width="13.42578125" style="114" customWidth="1"/>
    <col min="15133" max="15133" width="10.42578125" style="114" customWidth="1"/>
    <col min="15134" max="15134" width="4.7109375" style="114" customWidth="1"/>
    <col min="15135" max="15135" width="17.140625" style="114" customWidth="1"/>
    <col min="15136" max="15136" width="17.7109375" style="114" customWidth="1"/>
    <col min="15137" max="15137" width="4.28515625" style="114" customWidth="1"/>
    <col min="15138" max="15138" width="4.5703125" style="114" customWidth="1"/>
    <col min="15139" max="15139" width="4.7109375" style="114" bestFit="1" customWidth="1"/>
    <col min="15140" max="15140" width="3.85546875" style="114"/>
    <col min="15141" max="15141" width="9.7109375" style="114" customWidth="1"/>
    <col min="15142" max="15142" width="4.7109375" style="114" customWidth="1"/>
    <col min="15143" max="15143" width="12.28515625" style="114" customWidth="1"/>
    <col min="15144" max="15166" width="4.7109375" style="114" customWidth="1"/>
    <col min="15167" max="15360" width="3.85546875" style="114"/>
    <col min="15361" max="15361" width="1.85546875" style="114" customWidth="1"/>
    <col min="15362" max="15362" width="3.85546875" style="114"/>
    <col min="15363" max="15363" width="5" style="114" bestFit="1" customWidth="1"/>
    <col min="15364" max="15364" width="6.7109375" style="114" customWidth="1"/>
    <col min="15365" max="15366" width="3.85546875" style="114"/>
    <col min="15367" max="15367" width="4.5703125" style="114" customWidth="1"/>
    <col min="15368" max="15371" width="4.7109375" style="114" customWidth="1"/>
    <col min="15372" max="15372" width="3.85546875" style="114"/>
    <col min="15373" max="15373" width="4.7109375" style="114" customWidth="1"/>
    <col min="15374" max="15374" width="7.5703125" style="114" customWidth="1"/>
    <col min="15375" max="15375" width="4.7109375" style="114" customWidth="1"/>
    <col min="15376" max="15376" width="7.140625" style="114" customWidth="1"/>
    <col min="15377" max="15377" width="3.85546875" style="114"/>
    <col min="15378" max="15378" width="2.85546875" style="114" bestFit="1" customWidth="1"/>
    <col min="15379" max="15379" width="10.28515625" style="114" customWidth="1"/>
    <col min="15380" max="15380" width="12.28515625" style="114" customWidth="1"/>
    <col min="15381" max="15381" width="9.28515625" style="114" customWidth="1"/>
    <col min="15382" max="15382" width="12.28515625" style="114" customWidth="1"/>
    <col min="15383" max="15383" width="10.7109375" style="114" customWidth="1"/>
    <col min="15384" max="15384" width="6.140625" style="114" customWidth="1"/>
    <col min="15385" max="15385" width="10.7109375" style="114" customWidth="1"/>
    <col min="15386" max="15386" width="7.42578125" style="114" customWidth="1"/>
    <col min="15387" max="15387" width="4.7109375" style="114" bestFit="1" customWidth="1"/>
    <col min="15388" max="15388" width="13.42578125" style="114" customWidth="1"/>
    <col min="15389" max="15389" width="10.42578125" style="114" customWidth="1"/>
    <col min="15390" max="15390" width="4.7109375" style="114" customWidth="1"/>
    <col min="15391" max="15391" width="17.140625" style="114" customWidth="1"/>
    <col min="15392" max="15392" width="17.7109375" style="114" customWidth="1"/>
    <col min="15393" max="15393" width="4.28515625" style="114" customWidth="1"/>
    <col min="15394" max="15394" width="4.5703125" style="114" customWidth="1"/>
    <col min="15395" max="15395" width="4.7109375" style="114" bestFit="1" customWidth="1"/>
    <col min="15396" max="15396" width="3.85546875" style="114"/>
    <col min="15397" max="15397" width="9.7109375" style="114" customWidth="1"/>
    <col min="15398" max="15398" width="4.7109375" style="114" customWidth="1"/>
    <col min="15399" max="15399" width="12.28515625" style="114" customWidth="1"/>
    <col min="15400" max="15422" width="4.7109375" style="114" customWidth="1"/>
    <col min="15423" max="15616" width="3.85546875" style="114"/>
    <col min="15617" max="15617" width="1.85546875" style="114" customWidth="1"/>
    <col min="15618" max="15618" width="3.85546875" style="114"/>
    <col min="15619" max="15619" width="5" style="114" bestFit="1" customWidth="1"/>
    <col min="15620" max="15620" width="6.7109375" style="114" customWidth="1"/>
    <col min="15621" max="15622" width="3.85546875" style="114"/>
    <col min="15623" max="15623" width="4.5703125" style="114" customWidth="1"/>
    <col min="15624" max="15627" width="4.7109375" style="114" customWidth="1"/>
    <col min="15628" max="15628" width="3.85546875" style="114"/>
    <col min="15629" max="15629" width="4.7109375" style="114" customWidth="1"/>
    <col min="15630" max="15630" width="7.5703125" style="114" customWidth="1"/>
    <col min="15631" max="15631" width="4.7109375" style="114" customWidth="1"/>
    <col min="15632" max="15632" width="7.140625" style="114" customWidth="1"/>
    <col min="15633" max="15633" width="3.85546875" style="114"/>
    <col min="15634" max="15634" width="2.85546875" style="114" bestFit="1" customWidth="1"/>
    <col min="15635" max="15635" width="10.28515625" style="114" customWidth="1"/>
    <col min="15636" max="15636" width="12.28515625" style="114" customWidth="1"/>
    <col min="15637" max="15637" width="9.28515625" style="114" customWidth="1"/>
    <col min="15638" max="15638" width="12.28515625" style="114" customWidth="1"/>
    <col min="15639" max="15639" width="10.7109375" style="114" customWidth="1"/>
    <col min="15640" max="15640" width="6.140625" style="114" customWidth="1"/>
    <col min="15641" max="15641" width="10.7109375" style="114" customWidth="1"/>
    <col min="15642" max="15642" width="7.42578125" style="114" customWidth="1"/>
    <col min="15643" max="15643" width="4.7109375" style="114" bestFit="1" customWidth="1"/>
    <col min="15644" max="15644" width="13.42578125" style="114" customWidth="1"/>
    <col min="15645" max="15645" width="10.42578125" style="114" customWidth="1"/>
    <col min="15646" max="15646" width="4.7109375" style="114" customWidth="1"/>
    <col min="15647" max="15647" width="17.140625" style="114" customWidth="1"/>
    <col min="15648" max="15648" width="17.7109375" style="114" customWidth="1"/>
    <col min="15649" max="15649" width="4.28515625" style="114" customWidth="1"/>
    <col min="15650" max="15650" width="4.5703125" style="114" customWidth="1"/>
    <col min="15651" max="15651" width="4.7109375" style="114" bestFit="1" customWidth="1"/>
    <col min="15652" max="15652" width="3.85546875" style="114"/>
    <col min="15653" max="15653" width="9.7109375" style="114" customWidth="1"/>
    <col min="15654" max="15654" width="4.7109375" style="114" customWidth="1"/>
    <col min="15655" max="15655" width="12.28515625" style="114" customWidth="1"/>
    <col min="15656" max="15678" width="4.7109375" style="114" customWidth="1"/>
    <col min="15679" max="15872" width="3.85546875" style="114"/>
    <col min="15873" max="15873" width="1.85546875" style="114" customWidth="1"/>
    <col min="15874" max="15874" width="3.85546875" style="114"/>
    <col min="15875" max="15875" width="5" style="114" bestFit="1" customWidth="1"/>
    <col min="15876" max="15876" width="6.7109375" style="114" customWidth="1"/>
    <col min="15877" max="15878" width="3.85546875" style="114"/>
    <col min="15879" max="15879" width="4.5703125" style="114" customWidth="1"/>
    <col min="15880" max="15883" width="4.7109375" style="114" customWidth="1"/>
    <col min="15884" max="15884" width="3.85546875" style="114"/>
    <col min="15885" max="15885" width="4.7109375" style="114" customWidth="1"/>
    <col min="15886" max="15886" width="7.5703125" style="114" customWidth="1"/>
    <col min="15887" max="15887" width="4.7109375" style="114" customWidth="1"/>
    <col min="15888" max="15888" width="7.140625" style="114" customWidth="1"/>
    <col min="15889" max="15889" width="3.85546875" style="114"/>
    <col min="15890" max="15890" width="2.85546875" style="114" bestFit="1" customWidth="1"/>
    <col min="15891" max="15891" width="10.28515625" style="114" customWidth="1"/>
    <col min="15892" max="15892" width="12.28515625" style="114" customWidth="1"/>
    <col min="15893" max="15893" width="9.28515625" style="114" customWidth="1"/>
    <col min="15894" max="15894" width="12.28515625" style="114" customWidth="1"/>
    <col min="15895" max="15895" width="10.7109375" style="114" customWidth="1"/>
    <col min="15896" max="15896" width="6.140625" style="114" customWidth="1"/>
    <col min="15897" max="15897" width="10.7109375" style="114" customWidth="1"/>
    <col min="15898" max="15898" width="7.42578125" style="114" customWidth="1"/>
    <col min="15899" max="15899" width="4.7109375" style="114" bestFit="1" customWidth="1"/>
    <col min="15900" max="15900" width="13.42578125" style="114" customWidth="1"/>
    <col min="15901" max="15901" width="10.42578125" style="114" customWidth="1"/>
    <col min="15902" max="15902" width="4.7109375" style="114" customWidth="1"/>
    <col min="15903" max="15903" width="17.140625" style="114" customWidth="1"/>
    <col min="15904" max="15904" width="17.7109375" style="114" customWidth="1"/>
    <col min="15905" max="15905" width="4.28515625" style="114" customWidth="1"/>
    <col min="15906" max="15906" width="4.5703125" style="114" customWidth="1"/>
    <col min="15907" max="15907" width="4.7109375" style="114" bestFit="1" customWidth="1"/>
    <col min="15908" max="15908" width="3.85546875" style="114"/>
    <col min="15909" max="15909" width="9.7109375" style="114" customWidth="1"/>
    <col min="15910" max="15910" width="4.7109375" style="114" customWidth="1"/>
    <col min="15911" max="15911" width="12.28515625" style="114" customWidth="1"/>
    <col min="15912" max="15934" width="4.7109375" style="114" customWidth="1"/>
    <col min="15935" max="16128" width="3.85546875" style="114"/>
    <col min="16129" max="16129" width="1.85546875" style="114" customWidth="1"/>
    <col min="16130" max="16130" width="3.85546875" style="114"/>
    <col min="16131" max="16131" width="5" style="114" bestFit="1" customWidth="1"/>
    <col min="16132" max="16132" width="6.7109375" style="114" customWidth="1"/>
    <col min="16133" max="16134" width="3.85546875" style="114"/>
    <col min="16135" max="16135" width="4.5703125" style="114" customWidth="1"/>
    <col min="16136" max="16139" width="4.7109375" style="114" customWidth="1"/>
    <col min="16140" max="16140" width="3.85546875" style="114"/>
    <col min="16141" max="16141" width="4.7109375" style="114" customWidth="1"/>
    <col min="16142" max="16142" width="7.5703125" style="114" customWidth="1"/>
    <col min="16143" max="16143" width="4.7109375" style="114" customWidth="1"/>
    <col min="16144" max="16144" width="7.140625" style="114" customWidth="1"/>
    <col min="16145" max="16145" width="3.85546875" style="114"/>
    <col min="16146" max="16146" width="2.85546875" style="114" bestFit="1" customWidth="1"/>
    <col min="16147" max="16147" width="10.28515625" style="114" customWidth="1"/>
    <col min="16148" max="16148" width="12.28515625" style="114" customWidth="1"/>
    <col min="16149" max="16149" width="9.28515625" style="114" customWidth="1"/>
    <col min="16150" max="16150" width="12.28515625" style="114" customWidth="1"/>
    <col min="16151" max="16151" width="10.7109375" style="114" customWidth="1"/>
    <col min="16152" max="16152" width="6.140625" style="114" customWidth="1"/>
    <col min="16153" max="16153" width="10.7109375" style="114" customWidth="1"/>
    <col min="16154" max="16154" width="7.42578125" style="114" customWidth="1"/>
    <col min="16155" max="16155" width="4.7109375" style="114" bestFit="1" customWidth="1"/>
    <col min="16156" max="16156" width="13.42578125" style="114" customWidth="1"/>
    <col min="16157" max="16157" width="10.42578125" style="114" customWidth="1"/>
    <col min="16158" max="16158" width="4.7109375" style="114" customWidth="1"/>
    <col min="16159" max="16159" width="17.140625" style="114" customWidth="1"/>
    <col min="16160" max="16160" width="17.7109375" style="114" customWidth="1"/>
    <col min="16161" max="16161" width="4.28515625" style="114" customWidth="1"/>
    <col min="16162" max="16162" width="4.5703125" style="114" customWidth="1"/>
    <col min="16163" max="16163" width="4.7109375" style="114" bestFit="1" customWidth="1"/>
    <col min="16164" max="16164" width="3.85546875" style="114"/>
    <col min="16165" max="16165" width="9.7109375" style="114" customWidth="1"/>
    <col min="16166" max="16166" width="4.7109375" style="114" customWidth="1"/>
    <col min="16167" max="16167" width="12.28515625" style="114" customWidth="1"/>
    <col min="16168" max="16190" width="4.7109375" style="114" customWidth="1"/>
    <col min="16191" max="16384" width="3.85546875" style="114"/>
  </cols>
  <sheetData>
    <row r="1" spans="2:42" ht="15" customHeight="1" thickBot="1" x14ac:dyDescent="0.3">
      <c r="B1" s="748"/>
      <c r="C1" s="748"/>
      <c r="D1" s="748"/>
      <c r="E1" s="748"/>
      <c r="AN1" s="749"/>
      <c r="AO1" s="749"/>
      <c r="AP1" s="749"/>
    </row>
    <row r="2" spans="2:42" ht="21.75" customHeight="1" thickBot="1" x14ac:dyDescent="0.4">
      <c r="B2" s="122"/>
      <c r="C2" s="122"/>
      <c r="D2" s="123"/>
      <c r="E2" s="122"/>
      <c r="I2" s="750" t="s">
        <v>230</v>
      </c>
      <c r="J2" s="751"/>
      <c r="K2" s="751"/>
      <c r="L2" s="751"/>
      <c r="M2" s="751"/>
      <c r="N2" s="751"/>
      <c r="O2" s="751"/>
      <c r="P2" s="751"/>
      <c r="Q2" s="751"/>
      <c r="R2" s="751"/>
      <c r="S2" s="751"/>
      <c r="T2" s="752"/>
      <c r="Z2" s="115"/>
      <c r="AA2" s="116" t="s">
        <v>231</v>
      </c>
      <c r="AB2" s="115"/>
      <c r="AC2" s="115"/>
      <c r="AD2" s="115"/>
      <c r="AI2" s="121"/>
      <c r="AJ2" s="121"/>
      <c r="AK2" s="121"/>
      <c r="AN2" s="749"/>
      <c r="AO2" s="749"/>
      <c r="AP2" s="749"/>
    </row>
    <row r="3" spans="2:42" ht="15.75" thickBot="1" x14ac:dyDescent="0.3"/>
    <row r="4" spans="2:42" ht="15" customHeight="1" x14ac:dyDescent="0.25">
      <c r="B4" s="753"/>
      <c r="C4" s="754"/>
      <c r="D4" s="759" t="s">
        <v>232</v>
      </c>
      <c r="E4" s="760"/>
      <c r="F4" s="760"/>
      <c r="G4" s="760"/>
      <c r="H4" s="760"/>
      <c r="I4" s="760"/>
      <c r="J4" s="760"/>
      <c r="K4" s="760"/>
      <c r="L4" s="760"/>
      <c r="M4" s="760"/>
      <c r="N4" s="760"/>
      <c r="O4" s="760"/>
      <c r="P4" s="760"/>
      <c r="Q4" s="760"/>
      <c r="R4" s="760"/>
      <c r="S4" s="760"/>
      <c r="T4" s="765" t="s">
        <v>233</v>
      </c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767"/>
      <c r="AF4" s="768" t="s">
        <v>234</v>
      </c>
      <c r="AG4" s="768"/>
      <c r="AH4" s="768"/>
      <c r="AI4" s="768"/>
      <c r="AJ4" s="768"/>
      <c r="AK4" s="768"/>
      <c r="AL4" s="769"/>
    </row>
    <row r="5" spans="2:42" x14ac:dyDescent="0.25">
      <c r="B5" s="755"/>
      <c r="C5" s="756"/>
      <c r="D5" s="761"/>
      <c r="E5" s="762"/>
      <c r="F5" s="762"/>
      <c r="G5" s="762"/>
      <c r="H5" s="762"/>
      <c r="I5" s="762"/>
      <c r="J5" s="762"/>
      <c r="K5" s="762"/>
      <c r="L5" s="762"/>
      <c r="M5" s="762"/>
      <c r="N5" s="762"/>
      <c r="O5" s="762"/>
      <c r="P5" s="762"/>
      <c r="Q5" s="762"/>
      <c r="R5" s="762"/>
      <c r="S5" s="762"/>
      <c r="T5" s="774" t="s">
        <v>235</v>
      </c>
      <c r="U5" s="775"/>
      <c r="V5" s="774"/>
      <c r="W5" s="774"/>
      <c r="X5" s="774"/>
      <c r="Y5" s="774"/>
      <c r="Z5" s="776" t="s">
        <v>236</v>
      </c>
      <c r="AA5" s="777"/>
      <c r="AB5" s="777"/>
      <c r="AC5" s="777"/>
      <c r="AD5" s="777"/>
      <c r="AE5" s="778"/>
      <c r="AF5" s="770"/>
      <c r="AG5" s="770"/>
      <c r="AH5" s="770"/>
      <c r="AI5" s="770"/>
      <c r="AJ5" s="770"/>
      <c r="AK5" s="770"/>
      <c r="AL5" s="771"/>
    </row>
    <row r="6" spans="2:42" ht="25.9" customHeight="1" thickBot="1" x14ac:dyDescent="0.3">
      <c r="B6" s="757"/>
      <c r="C6" s="758"/>
      <c r="D6" s="763"/>
      <c r="E6" s="764"/>
      <c r="F6" s="764"/>
      <c r="G6" s="764"/>
      <c r="H6" s="764"/>
      <c r="I6" s="764"/>
      <c r="J6" s="764"/>
      <c r="K6" s="764"/>
      <c r="L6" s="764"/>
      <c r="M6" s="764"/>
      <c r="N6" s="764"/>
      <c r="O6" s="764"/>
      <c r="P6" s="764"/>
      <c r="Q6" s="764"/>
      <c r="R6" s="764"/>
      <c r="S6" s="764"/>
      <c r="T6" s="779" t="s">
        <v>204</v>
      </c>
      <c r="U6" s="780"/>
      <c r="V6" s="780"/>
      <c r="W6" s="735" t="s">
        <v>205</v>
      </c>
      <c r="X6" s="735"/>
      <c r="Y6" s="735"/>
      <c r="Z6" s="736" t="s">
        <v>204</v>
      </c>
      <c r="AA6" s="737"/>
      <c r="AB6" s="736"/>
      <c r="AC6" s="736" t="s">
        <v>205</v>
      </c>
      <c r="AD6" s="736"/>
      <c r="AE6" s="736"/>
      <c r="AF6" s="772"/>
      <c r="AG6" s="772"/>
      <c r="AH6" s="772"/>
      <c r="AI6" s="772"/>
      <c r="AJ6" s="772"/>
      <c r="AK6" s="772"/>
      <c r="AL6" s="773"/>
    </row>
    <row r="7" spans="2:42" ht="27" customHeight="1" x14ac:dyDescent="0.25">
      <c r="B7" s="740" t="s">
        <v>237</v>
      </c>
      <c r="C7" s="656" t="s">
        <v>238</v>
      </c>
      <c r="D7" s="125">
        <v>1</v>
      </c>
      <c r="E7" s="743" t="s">
        <v>239</v>
      </c>
      <c r="F7" s="744"/>
      <c r="G7" s="744"/>
      <c r="H7" s="744"/>
      <c r="I7" s="744"/>
      <c r="J7" s="744"/>
      <c r="K7" s="744"/>
      <c r="L7" s="744"/>
      <c r="M7" s="744"/>
      <c r="N7" s="744"/>
      <c r="O7" s="744"/>
      <c r="P7" s="744"/>
      <c r="Q7" s="744"/>
      <c r="R7" s="744"/>
      <c r="S7" s="745"/>
      <c r="T7" s="126">
        <v>1592</v>
      </c>
      <c r="U7" s="667"/>
      <c r="V7" s="669"/>
      <c r="W7" s="127">
        <v>1024</v>
      </c>
      <c r="X7" s="667"/>
      <c r="Y7" s="669"/>
      <c r="Z7" s="126">
        <v>1593</v>
      </c>
      <c r="AA7" s="667"/>
      <c r="AB7" s="669"/>
      <c r="AC7" s="127">
        <v>1025</v>
      </c>
      <c r="AD7" s="746"/>
      <c r="AE7" s="747"/>
      <c r="AF7" s="126">
        <v>104</v>
      </c>
      <c r="AG7" s="781"/>
      <c r="AH7" s="782"/>
      <c r="AI7" s="782"/>
      <c r="AJ7" s="782"/>
      <c r="AK7" s="783"/>
      <c r="AL7" s="128" t="s">
        <v>119</v>
      </c>
    </row>
    <row r="8" spans="2:42" ht="27" customHeight="1" x14ac:dyDescent="0.25">
      <c r="B8" s="741"/>
      <c r="C8" s="657"/>
      <c r="D8" s="129">
        <v>2</v>
      </c>
      <c r="E8" s="704" t="s">
        <v>240</v>
      </c>
      <c r="F8" s="705"/>
      <c r="G8" s="705"/>
      <c r="H8" s="705"/>
      <c r="I8" s="705"/>
      <c r="J8" s="705"/>
      <c r="K8" s="705"/>
      <c r="L8" s="705"/>
      <c r="M8" s="705"/>
      <c r="N8" s="705"/>
      <c r="O8" s="705"/>
      <c r="P8" s="705"/>
      <c r="Q8" s="705"/>
      <c r="R8" s="705"/>
      <c r="S8" s="706"/>
      <c r="T8" s="130">
        <v>1594</v>
      </c>
      <c r="U8" s="653"/>
      <c r="V8" s="655"/>
      <c r="W8" s="131">
        <v>1026</v>
      </c>
      <c r="X8" s="653"/>
      <c r="Y8" s="655"/>
      <c r="Z8" s="130">
        <v>1595</v>
      </c>
      <c r="AA8" s="653"/>
      <c r="AB8" s="655"/>
      <c r="AC8" s="131">
        <v>1027</v>
      </c>
      <c r="AD8" s="570"/>
      <c r="AE8" s="572"/>
      <c r="AF8" s="130">
        <v>105</v>
      </c>
      <c r="AG8" s="701"/>
      <c r="AH8" s="702"/>
      <c r="AI8" s="702"/>
      <c r="AJ8" s="702"/>
      <c r="AK8" s="703"/>
      <c r="AL8" s="132" t="s">
        <v>119</v>
      </c>
    </row>
    <row r="9" spans="2:42" ht="27" customHeight="1" x14ac:dyDescent="0.25">
      <c r="B9" s="741"/>
      <c r="C9" s="657"/>
      <c r="D9" s="129">
        <v>3</v>
      </c>
      <c r="E9" s="488" t="s">
        <v>241</v>
      </c>
      <c r="F9" s="489"/>
      <c r="G9" s="489"/>
      <c r="H9" s="489"/>
      <c r="I9" s="489"/>
      <c r="J9" s="489"/>
      <c r="K9" s="489"/>
      <c r="L9" s="489"/>
      <c r="M9" s="489"/>
      <c r="N9" s="489"/>
      <c r="O9" s="489"/>
      <c r="P9" s="489"/>
      <c r="Q9" s="489"/>
      <c r="R9" s="489"/>
      <c r="S9" s="489"/>
      <c r="T9" s="698"/>
      <c r="U9" s="699"/>
      <c r="V9" s="699"/>
      <c r="W9" s="699"/>
      <c r="X9" s="699"/>
      <c r="Y9" s="700"/>
      <c r="Z9" s="698"/>
      <c r="AA9" s="699"/>
      <c r="AB9" s="699"/>
      <c r="AC9" s="699"/>
      <c r="AD9" s="699"/>
      <c r="AE9" s="700"/>
      <c r="AF9" s="130">
        <v>106</v>
      </c>
      <c r="AG9" s="701"/>
      <c r="AH9" s="702"/>
      <c r="AI9" s="702"/>
      <c r="AJ9" s="702"/>
      <c r="AK9" s="703"/>
      <c r="AL9" s="132" t="s">
        <v>119</v>
      </c>
    </row>
    <row r="10" spans="2:42" ht="27" customHeight="1" x14ac:dyDescent="0.25">
      <c r="B10" s="741"/>
      <c r="C10" s="657"/>
      <c r="D10" s="129">
        <v>4</v>
      </c>
      <c r="E10" s="704" t="s">
        <v>242</v>
      </c>
      <c r="F10" s="705"/>
      <c r="G10" s="705"/>
      <c r="H10" s="705"/>
      <c r="I10" s="705"/>
      <c r="J10" s="705"/>
      <c r="K10" s="705"/>
      <c r="L10" s="705"/>
      <c r="M10" s="705"/>
      <c r="N10" s="705"/>
      <c r="O10" s="705"/>
      <c r="P10" s="705"/>
      <c r="Q10" s="705"/>
      <c r="R10" s="705"/>
      <c r="S10" s="706"/>
      <c r="T10" s="698"/>
      <c r="U10" s="699"/>
      <c r="V10" s="699"/>
      <c r="W10" s="699"/>
      <c r="X10" s="699"/>
      <c r="Y10" s="700"/>
      <c r="Z10" s="698"/>
      <c r="AA10" s="699"/>
      <c r="AB10" s="699"/>
      <c r="AC10" s="131">
        <v>603</v>
      </c>
      <c r="AD10" s="738"/>
      <c r="AE10" s="739"/>
      <c r="AF10" s="130">
        <v>108</v>
      </c>
      <c r="AG10" s="701"/>
      <c r="AH10" s="702"/>
      <c r="AI10" s="702"/>
      <c r="AJ10" s="702"/>
      <c r="AK10" s="703"/>
      <c r="AL10" s="132" t="s">
        <v>119</v>
      </c>
    </row>
    <row r="11" spans="2:42" ht="40.9" customHeight="1" x14ac:dyDescent="0.25">
      <c r="B11" s="741"/>
      <c r="C11" s="657"/>
      <c r="D11" s="129">
        <v>5</v>
      </c>
      <c r="E11" s="704" t="s">
        <v>243</v>
      </c>
      <c r="F11" s="705"/>
      <c r="G11" s="705"/>
      <c r="H11" s="705"/>
      <c r="I11" s="705"/>
      <c r="J11" s="705"/>
      <c r="K11" s="705"/>
      <c r="L11" s="705"/>
      <c r="M11" s="705"/>
      <c r="N11" s="705"/>
      <c r="O11" s="705"/>
      <c r="P11" s="705"/>
      <c r="Q11" s="705"/>
      <c r="R11" s="705"/>
      <c r="S11" s="706"/>
      <c r="T11" s="130">
        <v>1721</v>
      </c>
      <c r="U11" s="653"/>
      <c r="V11" s="655"/>
      <c r="W11" s="130">
        <v>1722</v>
      </c>
      <c r="X11" s="570"/>
      <c r="Y11" s="572"/>
      <c r="Z11" s="133">
        <v>1596</v>
      </c>
      <c r="AA11" s="570"/>
      <c r="AB11" s="572"/>
      <c r="AC11" s="131">
        <v>954</v>
      </c>
      <c r="AD11" s="738"/>
      <c r="AE11" s="739"/>
      <c r="AF11" s="130">
        <v>955</v>
      </c>
      <c r="AG11" s="701"/>
      <c r="AH11" s="702"/>
      <c r="AI11" s="702"/>
      <c r="AJ11" s="702"/>
      <c r="AK11" s="703"/>
      <c r="AL11" s="134" t="s">
        <v>119</v>
      </c>
    </row>
    <row r="12" spans="2:42" ht="27" customHeight="1" x14ac:dyDescent="0.25">
      <c r="B12" s="741"/>
      <c r="C12" s="657"/>
      <c r="D12" s="709">
        <v>6</v>
      </c>
      <c r="E12" s="725" t="s">
        <v>244</v>
      </c>
      <c r="F12" s="726"/>
      <c r="G12" s="726"/>
      <c r="H12" s="726"/>
      <c r="I12" s="726"/>
      <c r="J12" s="726"/>
      <c r="K12" s="726"/>
      <c r="L12" s="726"/>
      <c r="M12" s="726"/>
      <c r="N12" s="726"/>
      <c r="O12" s="726"/>
      <c r="P12" s="726"/>
      <c r="Q12" s="726"/>
      <c r="R12" s="726"/>
      <c r="S12" s="727"/>
      <c r="T12" s="709">
        <v>1597</v>
      </c>
      <c r="U12" s="731"/>
      <c r="V12" s="732"/>
      <c r="W12" s="709">
        <v>1598</v>
      </c>
      <c r="X12" s="711"/>
      <c r="Y12" s="712"/>
      <c r="Z12" s="709">
        <v>1599</v>
      </c>
      <c r="AA12" s="711"/>
      <c r="AB12" s="712"/>
      <c r="AC12" s="709">
        <v>1631</v>
      </c>
      <c r="AD12" s="715"/>
      <c r="AE12" s="716"/>
      <c r="AF12" s="709">
        <v>1632</v>
      </c>
      <c r="AG12" s="719">
        <f>+'BI SIMPLIFICADA'!E47</f>
        <v>25747864.200000003</v>
      </c>
      <c r="AH12" s="720"/>
      <c r="AI12" s="720"/>
      <c r="AJ12" s="720"/>
      <c r="AK12" s="721"/>
      <c r="AL12" s="707" t="s">
        <v>119</v>
      </c>
      <c r="AM12" s="116" t="s">
        <v>245</v>
      </c>
    </row>
    <row r="13" spans="2:42" ht="18" customHeight="1" x14ac:dyDescent="0.25">
      <c r="B13" s="741"/>
      <c r="C13" s="657"/>
      <c r="D13" s="710"/>
      <c r="E13" s="728"/>
      <c r="F13" s="729"/>
      <c r="G13" s="729"/>
      <c r="H13" s="729"/>
      <c r="I13" s="729"/>
      <c r="J13" s="729"/>
      <c r="K13" s="729"/>
      <c r="L13" s="729"/>
      <c r="M13" s="729"/>
      <c r="N13" s="729"/>
      <c r="O13" s="729"/>
      <c r="P13" s="729"/>
      <c r="Q13" s="729"/>
      <c r="R13" s="729"/>
      <c r="S13" s="730"/>
      <c r="T13" s="710"/>
      <c r="U13" s="733"/>
      <c r="V13" s="734"/>
      <c r="W13" s="710"/>
      <c r="X13" s="713"/>
      <c r="Y13" s="714"/>
      <c r="Z13" s="710"/>
      <c r="AA13" s="713"/>
      <c r="AB13" s="714"/>
      <c r="AC13" s="710"/>
      <c r="AD13" s="717"/>
      <c r="AE13" s="718"/>
      <c r="AF13" s="710"/>
      <c r="AG13" s="722"/>
      <c r="AH13" s="723"/>
      <c r="AI13" s="723"/>
      <c r="AJ13" s="723"/>
      <c r="AK13" s="724"/>
      <c r="AL13" s="708"/>
    </row>
    <row r="14" spans="2:42" ht="27" customHeight="1" x14ac:dyDescent="0.25">
      <c r="B14" s="741"/>
      <c r="C14" s="657"/>
      <c r="D14" s="129">
        <v>7</v>
      </c>
      <c r="E14" s="704" t="s">
        <v>246</v>
      </c>
      <c r="F14" s="705"/>
      <c r="G14" s="705"/>
      <c r="H14" s="705"/>
      <c r="I14" s="705"/>
      <c r="J14" s="705"/>
      <c r="K14" s="705"/>
      <c r="L14" s="705"/>
      <c r="M14" s="705"/>
      <c r="N14" s="705"/>
      <c r="O14" s="705"/>
      <c r="P14" s="705"/>
      <c r="Q14" s="705"/>
      <c r="R14" s="705"/>
      <c r="S14" s="706"/>
      <c r="T14" s="698"/>
      <c r="U14" s="699"/>
      <c r="V14" s="699"/>
      <c r="W14" s="699"/>
      <c r="X14" s="699"/>
      <c r="Y14" s="700"/>
      <c r="Z14" s="698"/>
      <c r="AA14" s="699"/>
      <c r="AB14" s="699"/>
      <c r="AC14" s="699"/>
      <c r="AD14" s="699"/>
      <c r="AE14" s="700"/>
      <c r="AF14" s="130">
        <v>110</v>
      </c>
      <c r="AG14" s="701"/>
      <c r="AH14" s="702"/>
      <c r="AI14" s="702"/>
      <c r="AJ14" s="702"/>
      <c r="AK14" s="703"/>
      <c r="AL14" s="132" t="s">
        <v>119</v>
      </c>
    </row>
    <row r="15" spans="2:42" ht="37.9" customHeight="1" x14ac:dyDescent="0.25">
      <c r="B15" s="741"/>
      <c r="C15" s="657"/>
      <c r="D15" s="129">
        <v>8</v>
      </c>
      <c r="E15" s="704" t="s">
        <v>247</v>
      </c>
      <c r="F15" s="705"/>
      <c r="G15" s="705"/>
      <c r="H15" s="705"/>
      <c r="I15" s="705"/>
      <c r="J15" s="705"/>
      <c r="K15" s="705"/>
      <c r="L15" s="705"/>
      <c r="M15" s="705"/>
      <c r="N15" s="705"/>
      <c r="O15" s="705"/>
      <c r="P15" s="705"/>
      <c r="Q15" s="705"/>
      <c r="R15" s="705"/>
      <c r="S15" s="706"/>
      <c r="T15" s="698"/>
      <c r="U15" s="699"/>
      <c r="V15" s="699"/>
      <c r="W15" s="699"/>
      <c r="X15" s="699"/>
      <c r="Y15" s="700"/>
      <c r="Z15" s="698"/>
      <c r="AA15" s="699"/>
      <c r="AB15" s="699"/>
      <c r="AC15" s="131">
        <v>605</v>
      </c>
      <c r="AD15" s="570"/>
      <c r="AE15" s="572"/>
      <c r="AF15" s="130">
        <v>155</v>
      </c>
      <c r="AG15" s="701"/>
      <c r="AH15" s="702"/>
      <c r="AI15" s="702"/>
      <c r="AJ15" s="702"/>
      <c r="AK15" s="703"/>
      <c r="AL15" s="132" t="s">
        <v>119</v>
      </c>
    </row>
    <row r="16" spans="2:42" ht="27" customHeight="1" x14ac:dyDescent="0.25">
      <c r="B16" s="741"/>
      <c r="C16" s="657"/>
      <c r="D16" s="129">
        <v>9</v>
      </c>
      <c r="E16" s="704" t="s">
        <v>248</v>
      </c>
      <c r="F16" s="705"/>
      <c r="G16" s="705"/>
      <c r="H16" s="705"/>
      <c r="I16" s="705"/>
      <c r="J16" s="705"/>
      <c r="K16" s="705"/>
      <c r="L16" s="705"/>
      <c r="M16" s="705"/>
      <c r="N16" s="705"/>
      <c r="O16" s="705"/>
      <c r="P16" s="705"/>
      <c r="Q16" s="705"/>
      <c r="R16" s="705"/>
      <c r="S16" s="706"/>
      <c r="T16" s="131">
        <v>1633</v>
      </c>
      <c r="U16" s="570"/>
      <c r="V16" s="572"/>
      <c r="W16" s="131">
        <v>1105</v>
      </c>
      <c r="X16" s="570"/>
      <c r="Y16" s="572"/>
      <c r="Z16" s="131">
        <v>1634</v>
      </c>
      <c r="AA16" s="570"/>
      <c r="AB16" s="572"/>
      <c r="AC16" s="135">
        <v>606</v>
      </c>
      <c r="AD16" s="570"/>
      <c r="AE16" s="572"/>
      <c r="AF16" s="130">
        <v>152</v>
      </c>
      <c r="AG16" s="701"/>
      <c r="AH16" s="702"/>
      <c r="AI16" s="702"/>
      <c r="AJ16" s="702"/>
      <c r="AK16" s="703"/>
      <c r="AL16" s="132" t="s">
        <v>119</v>
      </c>
    </row>
    <row r="17" spans="2:38" ht="27" customHeight="1" x14ac:dyDescent="0.25">
      <c r="B17" s="741"/>
      <c r="C17" s="657"/>
      <c r="D17" s="129">
        <v>10</v>
      </c>
      <c r="E17" s="136" t="s">
        <v>249</v>
      </c>
      <c r="F17" s="137"/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698"/>
      <c r="U17" s="699"/>
      <c r="V17" s="699"/>
      <c r="W17" s="699"/>
      <c r="X17" s="699"/>
      <c r="Y17" s="700"/>
      <c r="Z17" s="131">
        <v>1635</v>
      </c>
      <c r="AA17" s="570"/>
      <c r="AB17" s="572"/>
      <c r="AC17" s="131">
        <v>1031</v>
      </c>
      <c r="AD17" s="570"/>
      <c r="AE17" s="572"/>
      <c r="AF17" s="130">
        <v>1032</v>
      </c>
      <c r="AG17" s="701"/>
      <c r="AH17" s="702"/>
      <c r="AI17" s="702"/>
      <c r="AJ17" s="702"/>
      <c r="AK17" s="703"/>
      <c r="AL17" s="132" t="s">
        <v>119</v>
      </c>
    </row>
    <row r="18" spans="2:38" ht="27" customHeight="1" x14ac:dyDescent="0.25">
      <c r="B18" s="741"/>
      <c r="C18" s="657"/>
      <c r="D18" s="129">
        <v>11</v>
      </c>
      <c r="E18" s="577" t="s">
        <v>250</v>
      </c>
      <c r="F18" s="578"/>
      <c r="G18" s="578"/>
      <c r="H18" s="578"/>
      <c r="I18" s="578"/>
      <c r="J18" s="578"/>
      <c r="K18" s="578"/>
      <c r="L18" s="578"/>
      <c r="M18" s="578"/>
      <c r="N18" s="578"/>
      <c r="O18" s="578"/>
      <c r="P18" s="578"/>
      <c r="Q18" s="578"/>
      <c r="R18" s="578"/>
      <c r="S18" s="578"/>
      <c r="T18" s="578"/>
      <c r="U18" s="578"/>
      <c r="V18" s="578"/>
      <c r="W18" s="578"/>
      <c r="X18" s="578"/>
      <c r="Y18" s="578"/>
      <c r="Z18" s="578"/>
      <c r="AA18" s="578"/>
      <c r="AB18" s="578"/>
      <c r="AC18" s="578"/>
      <c r="AD18" s="578"/>
      <c r="AE18" s="579"/>
      <c r="AF18" s="130">
        <v>1104</v>
      </c>
      <c r="AG18" s="653"/>
      <c r="AH18" s="654"/>
      <c r="AI18" s="654"/>
      <c r="AJ18" s="654"/>
      <c r="AK18" s="655"/>
      <c r="AL18" s="132" t="s">
        <v>119</v>
      </c>
    </row>
    <row r="19" spans="2:38" ht="34.9" customHeight="1" x14ac:dyDescent="0.25">
      <c r="B19" s="741"/>
      <c r="C19" s="657"/>
      <c r="D19" s="198">
        <v>12</v>
      </c>
      <c r="E19" s="563" t="s">
        <v>251</v>
      </c>
      <c r="F19" s="564"/>
      <c r="G19" s="564"/>
      <c r="H19" s="564"/>
      <c r="I19" s="564"/>
      <c r="J19" s="564"/>
      <c r="K19" s="564"/>
      <c r="L19" s="564"/>
      <c r="M19" s="565"/>
      <c r="N19" s="201">
        <v>1098</v>
      </c>
      <c r="O19" s="566"/>
      <c r="P19" s="566"/>
      <c r="Q19" s="566"/>
      <c r="R19" s="566"/>
      <c r="S19" s="566"/>
      <c r="T19" s="563" t="s">
        <v>252</v>
      </c>
      <c r="U19" s="564"/>
      <c r="V19" s="564"/>
      <c r="W19" s="564"/>
      <c r="X19" s="564"/>
      <c r="Y19" s="565"/>
      <c r="Z19" s="202">
        <v>1030</v>
      </c>
      <c r="AA19" s="682"/>
      <c r="AB19" s="683"/>
      <c r="AC19" s="683"/>
      <c r="AD19" s="683"/>
      <c r="AE19" s="684"/>
      <c r="AF19" s="203">
        <v>161</v>
      </c>
      <c r="AG19" s="685"/>
      <c r="AH19" s="686"/>
      <c r="AI19" s="686"/>
      <c r="AJ19" s="686"/>
      <c r="AK19" s="687"/>
      <c r="AL19" s="132" t="s">
        <v>119</v>
      </c>
    </row>
    <row r="20" spans="2:38" ht="32.450000000000003" customHeight="1" thickBot="1" x14ac:dyDescent="0.3">
      <c r="B20" s="741"/>
      <c r="C20" s="657"/>
      <c r="D20" s="140">
        <v>13</v>
      </c>
      <c r="E20" s="688" t="s">
        <v>253</v>
      </c>
      <c r="F20" s="689"/>
      <c r="G20" s="689"/>
      <c r="H20" s="689"/>
      <c r="I20" s="689"/>
      <c r="J20" s="689"/>
      <c r="K20" s="689"/>
      <c r="L20" s="689"/>
      <c r="M20" s="690"/>
      <c r="N20" s="141">
        <v>159</v>
      </c>
      <c r="O20" s="691">
        <f>-'[3]RREE AT2021'!G25</f>
        <v>0</v>
      </c>
      <c r="P20" s="691"/>
      <c r="Q20" s="691"/>
      <c r="R20" s="691"/>
      <c r="S20" s="691"/>
      <c r="T20" s="688" t="s">
        <v>254</v>
      </c>
      <c r="U20" s="689"/>
      <c r="V20" s="689"/>
      <c r="W20" s="689"/>
      <c r="X20" s="689"/>
      <c r="Y20" s="690"/>
      <c r="Z20" s="135">
        <v>748</v>
      </c>
      <c r="AA20" s="692"/>
      <c r="AB20" s="693"/>
      <c r="AC20" s="693"/>
      <c r="AD20" s="693"/>
      <c r="AE20" s="694"/>
      <c r="AF20" s="135">
        <v>749</v>
      </c>
      <c r="AG20" s="695">
        <f>O20</f>
        <v>0</v>
      </c>
      <c r="AH20" s="696"/>
      <c r="AI20" s="696"/>
      <c r="AJ20" s="696"/>
      <c r="AK20" s="697"/>
      <c r="AL20" s="142" t="s">
        <v>119</v>
      </c>
    </row>
    <row r="21" spans="2:38" ht="27" customHeight="1" thickBot="1" x14ac:dyDescent="0.3">
      <c r="B21" s="741"/>
      <c r="C21" s="656" t="s">
        <v>255</v>
      </c>
      <c r="D21" s="125">
        <v>14</v>
      </c>
      <c r="E21" s="660" t="s">
        <v>256</v>
      </c>
      <c r="F21" s="661"/>
      <c r="G21" s="661"/>
      <c r="H21" s="661"/>
      <c r="I21" s="661"/>
      <c r="J21" s="661"/>
      <c r="K21" s="661"/>
      <c r="L21" s="661"/>
      <c r="M21" s="662"/>
      <c r="N21" s="143">
        <v>166</v>
      </c>
      <c r="O21" s="663"/>
      <c r="P21" s="663"/>
      <c r="Q21" s="663"/>
      <c r="R21" s="663"/>
      <c r="S21" s="663"/>
      <c r="T21" s="660" t="s">
        <v>257</v>
      </c>
      <c r="U21" s="661"/>
      <c r="V21" s="661"/>
      <c r="W21" s="661"/>
      <c r="X21" s="661"/>
      <c r="Y21" s="662"/>
      <c r="Z21" s="127">
        <v>907</v>
      </c>
      <c r="AA21" s="664"/>
      <c r="AB21" s="665"/>
      <c r="AC21" s="665"/>
      <c r="AD21" s="665"/>
      <c r="AE21" s="666"/>
      <c r="AF21" s="127">
        <v>764</v>
      </c>
      <c r="AG21" s="667"/>
      <c r="AH21" s="668"/>
      <c r="AI21" s="668"/>
      <c r="AJ21" s="668"/>
      <c r="AK21" s="669"/>
      <c r="AL21" s="144" t="s">
        <v>155</v>
      </c>
    </row>
    <row r="22" spans="2:38" ht="27" customHeight="1" thickBot="1" x14ac:dyDescent="0.3">
      <c r="B22" s="741"/>
      <c r="C22" s="657"/>
      <c r="D22" s="140">
        <v>15</v>
      </c>
      <c r="E22" s="670" t="s">
        <v>258</v>
      </c>
      <c r="F22" s="671"/>
      <c r="G22" s="671"/>
      <c r="H22" s="671"/>
      <c r="I22" s="671"/>
      <c r="J22" s="671"/>
      <c r="K22" s="671"/>
      <c r="L22" s="671"/>
      <c r="M22" s="671"/>
      <c r="N22" s="671"/>
      <c r="O22" s="671"/>
      <c r="P22" s="671"/>
      <c r="Q22" s="671"/>
      <c r="R22" s="671"/>
      <c r="S22" s="671"/>
      <c r="T22" s="671"/>
      <c r="U22" s="671"/>
      <c r="V22" s="671"/>
      <c r="W22" s="671"/>
      <c r="X22" s="671"/>
      <c r="Y22" s="671"/>
      <c r="Z22" s="671"/>
      <c r="AA22" s="671"/>
      <c r="AB22" s="671"/>
      <c r="AC22" s="671"/>
      <c r="AD22" s="671"/>
      <c r="AE22" s="672"/>
      <c r="AF22" s="135">
        <v>169</v>
      </c>
      <c r="AG22" s="673"/>
      <c r="AH22" s="674"/>
      <c r="AI22" s="674"/>
      <c r="AJ22" s="674"/>
      <c r="AK22" s="675"/>
      <c r="AL22" s="145" t="s">
        <v>155</v>
      </c>
    </row>
    <row r="23" spans="2:38" ht="27" customHeight="1" thickBot="1" x14ac:dyDescent="0.3">
      <c r="B23" s="741"/>
      <c r="C23" s="658"/>
      <c r="D23" s="146">
        <v>16</v>
      </c>
      <c r="E23" s="676" t="s">
        <v>259</v>
      </c>
      <c r="F23" s="677"/>
      <c r="G23" s="677"/>
      <c r="H23" s="677"/>
      <c r="I23" s="677"/>
      <c r="J23" s="677"/>
      <c r="K23" s="677"/>
      <c r="L23" s="677"/>
      <c r="M23" s="677"/>
      <c r="N23" s="677"/>
      <c r="O23" s="677"/>
      <c r="P23" s="677"/>
      <c r="Q23" s="677"/>
      <c r="R23" s="677"/>
      <c r="S23" s="677"/>
      <c r="T23" s="677"/>
      <c r="U23" s="677"/>
      <c r="V23" s="677"/>
      <c r="W23" s="677"/>
      <c r="X23" s="677"/>
      <c r="Y23" s="677"/>
      <c r="Z23" s="677"/>
      <c r="AA23" s="677"/>
      <c r="AB23" s="677"/>
      <c r="AC23" s="677"/>
      <c r="AD23" s="677"/>
      <c r="AE23" s="678"/>
      <c r="AF23" s="147">
        <v>158</v>
      </c>
      <c r="AG23" s="679"/>
      <c r="AH23" s="680"/>
      <c r="AI23" s="680"/>
      <c r="AJ23" s="680"/>
      <c r="AK23" s="681"/>
      <c r="AL23" s="148" t="s">
        <v>131</v>
      </c>
    </row>
    <row r="24" spans="2:38" ht="27" customHeight="1" x14ac:dyDescent="0.25">
      <c r="B24" s="741"/>
      <c r="C24" s="657"/>
      <c r="D24" s="149">
        <v>17</v>
      </c>
      <c r="E24" s="647" t="s">
        <v>260</v>
      </c>
      <c r="F24" s="648"/>
      <c r="G24" s="648"/>
      <c r="H24" s="648"/>
      <c r="I24" s="648"/>
      <c r="J24" s="648"/>
      <c r="K24" s="648"/>
      <c r="L24" s="648"/>
      <c r="M24" s="648"/>
      <c r="N24" s="648"/>
      <c r="O24" s="648"/>
      <c r="P24" s="648"/>
      <c r="Q24" s="648"/>
      <c r="R24" s="648"/>
      <c r="S24" s="648"/>
      <c r="T24" s="648"/>
      <c r="U24" s="648"/>
      <c r="V24" s="648"/>
      <c r="W24" s="648"/>
      <c r="X24" s="648"/>
      <c r="Y24" s="648"/>
      <c r="Z24" s="648"/>
      <c r="AA24" s="648"/>
      <c r="AB24" s="648"/>
      <c r="AC24" s="648"/>
      <c r="AD24" s="648"/>
      <c r="AE24" s="649"/>
      <c r="AF24" s="139">
        <v>111</v>
      </c>
      <c r="AG24" s="650"/>
      <c r="AH24" s="651"/>
      <c r="AI24" s="651"/>
      <c r="AJ24" s="651"/>
      <c r="AK24" s="652"/>
      <c r="AL24" s="150" t="s">
        <v>155</v>
      </c>
    </row>
    <row r="25" spans="2:38" ht="40.9" customHeight="1" x14ac:dyDescent="0.25">
      <c r="B25" s="741"/>
      <c r="C25" s="657"/>
      <c r="D25" s="129">
        <v>18</v>
      </c>
      <c r="E25" s="488" t="s">
        <v>261</v>
      </c>
      <c r="F25" s="489"/>
      <c r="G25" s="489"/>
      <c r="H25" s="489"/>
      <c r="I25" s="489"/>
      <c r="J25" s="489"/>
      <c r="K25" s="489"/>
      <c r="L25" s="489"/>
      <c r="M25" s="490"/>
      <c r="N25" s="138">
        <v>750</v>
      </c>
      <c r="O25" s="555"/>
      <c r="P25" s="555"/>
      <c r="Q25" s="555"/>
      <c r="R25" s="555"/>
      <c r="S25" s="555"/>
      <c r="T25" s="488" t="s">
        <v>262</v>
      </c>
      <c r="U25" s="489"/>
      <c r="V25" s="489"/>
      <c r="W25" s="489"/>
      <c r="X25" s="489"/>
      <c r="Y25" s="490"/>
      <c r="Z25" s="139">
        <v>740</v>
      </c>
      <c r="AA25" s="560"/>
      <c r="AB25" s="561"/>
      <c r="AC25" s="561"/>
      <c r="AD25" s="561"/>
      <c r="AE25" s="562"/>
      <c r="AF25" s="131">
        <v>751</v>
      </c>
      <c r="AG25" s="653"/>
      <c r="AH25" s="654"/>
      <c r="AI25" s="654"/>
      <c r="AJ25" s="654"/>
      <c r="AK25" s="655"/>
      <c r="AL25" s="151" t="s">
        <v>155</v>
      </c>
    </row>
    <row r="26" spans="2:38" ht="42.6" customHeight="1" thickBot="1" x14ac:dyDescent="0.3">
      <c r="B26" s="741"/>
      <c r="C26" s="659"/>
      <c r="D26" s="152">
        <v>19</v>
      </c>
      <c r="E26" s="629" t="s">
        <v>263</v>
      </c>
      <c r="F26" s="630"/>
      <c r="G26" s="630"/>
      <c r="H26" s="630"/>
      <c r="I26" s="630"/>
      <c r="J26" s="630"/>
      <c r="K26" s="630"/>
      <c r="L26" s="630"/>
      <c r="M26" s="631"/>
      <c r="N26" s="153">
        <v>822</v>
      </c>
      <c r="O26" s="632"/>
      <c r="P26" s="633"/>
      <c r="Q26" s="633"/>
      <c r="R26" s="633"/>
      <c r="S26" s="634"/>
      <c r="T26" s="629" t="s">
        <v>264</v>
      </c>
      <c r="U26" s="630"/>
      <c r="V26" s="630"/>
      <c r="W26" s="630"/>
      <c r="X26" s="630"/>
      <c r="Y26" s="631"/>
      <c r="Z26" s="153">
        <v>765</v>
      </c>
      <c r="AA26" s="635"/>
      <c r="AB26" s="636"/>
      <c r="AC26" s="636"/>
      <c r="AD26" s="636"/>
      <c r="AE26" s="637"/>
      <c r="AF26" s="153">
        <v>766</v>
      </c>
      <c r="AG26" s="638"/>
      <c r="AH26" s="639"/>
      <c r="AI26" s="639"/>
      <c r="AJ26" s="639"/>
      <c r="AK26" s="640"/>
      <c r="AL26" s="154" t="s">
        <v>155</v>
      </c>
    </row>
    <row r="27" spans="2:38" ht="27" customHeight="1" thickBot="1" x14ac:dyDescent="0.3">
      <c r="B27" s="742"/>
      <c r="C27" s="194"/>
      <c r="D27" s="295">
        <v>20</v>
      </c>
      <c r="E27" s="641" t="s">
        <v>388</v>
      </c>
      <c r="F27" s="642"/>
      <c r="G27" s="642"/>
      <c r="H27" s="642"/>
      <c r="I27" s="642"/>
      <c r="J27" s="642"/>
      <c r="K27" s="642"/>
      <c r="L27" s="642"/>
      <c r="M27" s="642"/>
      <c r="N27" s="642"/>
      <c r="O27" s="642"/>
      <c r="P27" s="642"/>
      <c r="Q27" s="642"/>
      <c r="R27" s="642"/>
      <c r="S27" s="642"/>
      <c r="T27" s="642"/>
      <c r="U27" s="642"/>
      <c r="V27" s="642"/>
      <c r="W27" s="642"/>
      <c r="X27" s="642"/>
      <c r="Y27" s="642"/>
      <c r="Z27" s="642"/>
      <c r="AA27" s="642"/>
      <c r="AB27" s="642"/>
      <c r="AC27" s="642"/>
      <c r="AD27" s="642"/>
      <c r="AE27" s="643"/>
      <c r="AF27" s="296">
        <v>170</v>
      </c>
      <c r="AG27" s="644">
        <f>SUM(AG7:AG26)</f>
        <v>25747864.200000003</v>
      </c>
      <c r="AH27" s="645"/>
      <c r="AI27" s="645"/>
      <c r="AJ27" s="645"/>
      <c r="AK27" s="646"/>
      <c r="AL27" s="148" t="s">
        <v>131</v>
      </c>
    </row>
    <row r="28" spans="2:38" ht="27" customHeight="1" x14ac:dyDescent="0.25">
      <c r="B28" s="606" t="s">
        <v>265</v>
      </c>
      <c r="C28" s="155"/>
      <c r="D28" s="156">
        <v>21</v>
      </c>
      <c r="E28" s="609" t="s">
        <v>266</v>
      </c>
      <c r="F28" s="610"/>
      <c r="G28" s="610"/>
      <c r="H28" s="610"/>
      <c r="I28" s="610"/>
      <c r="J28" s="610"/>
      <c r="K28" s="610"/>
      <c r="L28" s="610"/>
      <c r="M28" s="610"/>
      <c r="N28" s="610"/>
      <c r="O28" s="610"/>
      <c r="P28" s="610"/>
      <c r="Q28" s="610"/>
      <c r="R28" s="610"/>
      <c r="S28" s="610"/>
      <c r="T28" s="610"/>
      <c r="U28" s="610"/>
      <c r="V28" s="610"/>
      <c r="W28" s="610"/>
      <c r="X28" s="610"/>
      <c r="Y28" s="611"/>
      <c r="Z28" s="157">
        <v>157</v>
      </c>
      <c r="AA28" s="612">
        <f>+AG27*0.08-1405098.72</f>
        <v>654730.4160000002</v>
      </c>
      <c r="AB28" s="613"/>
      <c r="AC28" s="613"/>
      <c r="AD28" s="613"/>
      <c r="AE28" s="614"/>
      <c r="AF28" s="128" t="s">
        <v>119</v>
      </c>
      <c r="AG28" s="627"/>
      <c r="AH28" s="627"/>
      <c r="AJ28" s="628"/>
      <c r="AK28" s="628"/>
      <c r="AL28" s="158"/>
    </row>
    <row r="29" spans="2:38" ht="27" customHeight="1" x14ac:dyDescent="0.25">
      <c r="B29" s="607"/>
      <c r="C29" s="159"/>
      <c r="D29" s="160">
        <v>22</v>
      </c>
      <c r="E29" s="577" t="s">
        <v>267</v>
      </c>
      <c r="F29" s="578"/>
      <c r="G29" s="578"/>
      <c r="H29" s="578"/>
      <c r="I29" s="578"/>
      <c r="J29" s="578"/>
      <c r="K29" s="578"/>
      <c r="L29" s="578"/>
      <c r="M29" s="578"/>
      <c r="N29" s="578"/>
      <c r="O29" s="578"/>
      <c r="P29" s="578"/>
      <c r="Q29" s="578"/>
      <c r="R29" s="578"/>
      <c r="S29" s="578"/>
      <c r="T29" s="578"/>
      <c r="U29" s="578"/>
      <c r="V29" s="578"/>
      <c r="W29" s="578"/>
      <c r="X29" s="578"/>
      <c r="Y29" s="579"/>
      <c r="Z29" s="131">
        <v>1017</v>
      </c>
      <c r="AA29" s="570"/>
      <c r="AB29" s="571"/>
      <c r="AC29" s="571"/>
      <c r="AD29" s="571"/>
      <c r="AE29" s="572"/>
      <c r="AF29" s="161" t="s">
        <v>119</v>
      </c>
      <c r="AG29" s="615"/>
      <c r="AH29" s="615"/>
      <c r="AJ29" s="162"/>
      <c r="AK29" s="163"/>
      <c r="AL29" s="158"/>
    </row>
    <row r="30" spans="2:38" ht="27" customHeight="1" x14ac:dyDescent="0.25">
      <c r="B30" s="607"/>
      <c r="C30" s="159"/>
      <c r="D30" s="129">
        <v>23</v>
      </c>
      <c r="E30" s="577" t="s">
        <v>268</v>
      </c>
      <c r="F30" s="578"/>
      <c r="G30" s="578"/>
      <c r="H30" s="578"/>
      <c r="I30" s="578"/>
      <c r="J30" s="578"/>
      <c r="K30" s="578"/>
      <c r="L30" s="578"/>
      <c r="M30" s="578"/>
      <c r="N30" s="578"/>
      <c r="O30" s="578"/>
      <c r="P30" s="578"/>
      <c r="Q30" s="578"/>
      <c r="R30" s="578"/>
      <c r="S30" s="578"/>
      <c r="T30" s="578"/>
      <c r="U30" s="578"/>
      <c r="V30" s="578"/>
      <c r="W30" s="578"/>
      <c r="X30" s="578"/>
      <c r="Y30" s="579"/>
      <c r="Z30" s="131">
        <v>1033</v>
      </c>
      <c r="AA30" s="570"/>
      <c r="AB30" s="571"/>
      <c r="AC30" s="571"/>
      <c r="AD30" s="571"/>
      <c r="AE30" s="572"/>
      <c r="AF30" s="132" t="s">
        <v>119</v>
      </c>
      <c r="AG30" s="615"/>
      <c r="AH30" s="615"/>
      <c r="AJ30" s="162"/>
      <c r="AK30" s="163"/>
      <c r="AL30" s="158"/>
    </row>
    <row r="31" spans="2:38" ht="27" customHeight="1" x14ac:dyDescent="0.25">
      <c r="B31" s="607"/>
      <c r="C31" s="159"/>
      <c r="D31" s="129">
        <v>24</v>
      </c>
      <c r="E31" s="577" t="s">
        <v>269</v>
      </c>
      <c r="F31" s="578"/>
      <c r="G31" s="578"/>
      <c r="H31" s="578"/>
      <c r="I31" s="578"/>
      <c r="J31" s="578"/>
      <c r="K31" s="578"/>
      <c r="L31" s="578"/>
      <c r="M31" s="578"/>
      <c r="N31" s="578"/>
      <c r="O31" s="578"/>
      <c r="P31" s="578"/>
      <c r="Q31" s="578"/>
      <c r="R31" s="578"/>
      <c r="S31" s="578"/>
      <c r="T31" s="578"/>
      <c r="U31" s="578"/>
      <c r="V31" s="578"/>
      <c r="W31" s="578"/>
      <c r="X31" s="578"/>
      <c r="Y31" s="579"/>
      <c r="Z31" s="131">
        <v>201</v>
      </c>
      <c r="AA31" s="570"/>
      <c r="AB31" s="571"/>
      <c r="AC31" s="571"/>
      <c r="AD31" s="571"/>
      <c r="AE31" s="572"/>
      <c r="AF31" s="132" t="s">
        <v>119</v>
      </c>
      <c r="AG31" s="615"/>
      <c r="AH31" s="615"/>
      <c r="AJ31" s="162"/>
      <c r="AK31" s="163"/>
      <c r="AL31" s="158"/>
    </row>
    <row r="32" spans="2:38" ht="27" customHeight="1" x14ac:dyDescent="0.25">
      <c r="B32" s="607"/>
      <c r="C32" s="159"/>
      <c r="D32" s="160">
        <v>25</v>
      </c>
      <c r="E32" s="577" t="s">
        <v>270</v>
      </c>
      <c r="F32" s="578"/>
      <c r="G32" s="578"/>
      <c r="H32" s="578"/>
      <c r="I32" s="578"/>
      <c r="J32" s="578"/>
      <c r="K32" s="578"/>
      <c r="L32" s="578"/>
      <c r="M32" s="578"/>
      <c r="N32" s="578"/>
      <c r="O32" s="578"/>
      <c r="P32" s="578"/>
      <c r="Q32" s="578"/>
      <c r="R32" s="578"/>
      <c r="S32" s="578"/>
      <c r="T32" s="578"/>
      <c r="U32" s="578"/>
      <c r="V32" s="578"/>
      <c r="W32" s="578"/>
      <c r="X32" s="578"/>
      <c r="Y32" s="579"/>
      <c r="Z32" s="131">
        <v>1035</v>
      </c>
      <c r="AA32" s="570"/>
      <c r="AB32" s="571"/>
      <c r="AC32" s="571"/>
      <c r="AD32" s="571"/>
      <c r="AE32" s="572"/>
      <c r="AF32" s="132" t="s">
        <v>119</v>
      </c>
      <c r="AG32" s="615"/>
      <c r="AH32" s="615"/>
      <c r="AJ32" s="162"/>
      <c r="AK32" s="163"/>
      <c r="AL32" s="158"/>
    </row>
    <row r="33" spans="2:38" ht="27" customHeight="1" x14ac:dyDescent="0.25">
      <c r="B33" s="607"/>
      <c r="C33" s="159"/>
      <c r="D33" s="129">
        <v>26</v>
      </c>
      <c r="E33" s="577" t="s">
        <v>271</v>
      </c>
      <c r="F33" s="578"/>
      <c r="G33" s="578"/>
      <c r="H33" s="578"/>
      <c r="I33" s="578"/>
      <c r="J33" s="578"/>
      <c r="K33" s="578"/>
      <c r="L33" s="578"/>
      <c r="M33" s="578"/>
      <c r="N33" s="578"/>
      <c r="O33" s="578"/>
      <c r="P33" s="578"/>
      <c r="Q33" s="578"/>
      <c r="R33" s="578"/>
      <c r="S33" s="578"/>
      <c r="T33" s="578"/>
      <c r="U33" s="578"/>
      <c r="V33" s="578"/>
      <c r="W33" s="578"/>
      <c r="X33" s="578"/>
      <c r="Y33" s="579"/>
      <c r="Z33" s="131">
        <v>910</v>
      </c>
      <c r="AA33" s="570"/>
      <c r="AB33" s="571"/>
      <c r="AC33" s="571"/>
      <c r="AD33" s="571"/>
      <c r="AE33" s="572"/>
      <c r="AF33" s="132" t="s">
        <v>119</v>
      </c>
      <c r="AG33" s="615"/>
      <c r="AH33" s="615"/>
      <c r="AJ33" s="162"/>
      <c r="AK33" s="163"/>
      <c r="AL33" s="158"/>
    </row>
    <row r="34" spans="2:38" ht="27" customHeight="1" x14ac:dyDescent="0.25">
      <c r="B34" s="607"/>
      <c r="C34" s="623" t="s">
        <v>272</v>
      </c>
      <c r="D34" s="129">
        <v>27</v>
      </c>
      <c r="E34" s="624" t="s">
        <v>273</v>
      </c>
      <c r="F34" s="625"/>
      <c r="G34" s="625"/>
      <c r="H34" s="625"/>
      <c r="I34" s="625"/>
      <c r="J34" s="625"/>
      <c r="K34" s="625"/>
      <c r="L34" s="625"/>
      <c r="M34" s="625"/>
      <c r="N34" s="625"/>
      <c r="O34" s="625"/>
      <c r="P34" s="625"/>
      <c r="Q34" s="625"/>
      <c r="R34" s="625"/>
      <c r="S34" s="625"/>
      <c r="T34" s="625"/>
      <c r="U34" s="625"/>
      <c r="V34" s="625"/>
      <c r="W34" s="625"/>
      <c r="X34" s="625"/>
      <c r="Y34" s="626"/>
      <c r="Z34" s="131">
        <v>1101</v>
      </c>
      <c r="AA34" s="570"/>
      <c r="AB34" s="571"/>
      <c r="AC34" s="571"/>
      <c r="AD34" s="571"/>
      <c r="AE34" s="572"/>
      <c r="AF34" s="151" t="s">
        <v>155</v>
      </c>
      <c r="AG34" s="615"/>
      <c r="AH34" s="615"/>
      <c r="AJ34" s="162"/>
      <c r="AK34" s="163"/>
      <c r="AL34" s="158"/>
    </row>
    <row r="35" spans="2:38" ht="27" customHeight="1" x14ac:dyDescent="0.25">
      <c r="B35" s="607"/>
      <c r="C35" s="568"/>
      <c r="D35" s="160">
        <v>28</v>
      </c>
      <c r="E35" s="577" t="s">
        <v>274</v>
      </c>
      <c r="F35" s="578"/>
      <c r="G35" s="578"/>
      <c r="H35" s="578"/>
      <c r="I35" s="578"/>
      <c r="J35" s="578"/>
      <c r="K35" s="578"/>
      <c r="L35" s="578"/>
      <c r="M35" s="578"/>
      <c r="N35" s="578"/>
      <c r="O35" s="578"/>
      <c r="P35" s="578"/>
      <c r="Q35" s="578"/>
      <c r="R35" s="578"/>
      <c r="S35" s="578"/>
      <c r="T35" s="578"/>
      <c r="U35" s="578"/>
      <c r="V35" s="578"/>
      <c r="W35" s="578"/>
      <c r="X35" s="578"/>
      <c r="Y35" s="579"/>
      <c r="Z35" s="131">
        <v>135</v>
      </c>
      <c r="AA35" s="570"/>
      <c r="AB35" s="571"/>
      <c r="AC35" s="571"/>
      <c r="AD35" s="571"/>
      <c r="AE35" s="572"/>
      <c r="AF35" s="151" t="s">
        <v>155</v>
      </c>
      <c r="AG35" s="615"/>
      <c r="AH35" s="615"/>
      <c r="AJ35" s="162"/>
      <c r="AK35" s="163"/>
      <c r="AL35" s="158"/>
    </row>
    <row r="36" spans="2:38" ht="27" customHeight="1" x14ac:dyDescent="0.25">
      <c r="B36" s="607"/>
      <c r="C36" s="568"/>
      <c r="D36" s="129">
        <v>29</v>
      </c>
      <c r="E36" s="577" t="s">
        <v>275</v>
      </c>
      <c r="F36" s="578"/>
      <c r="G36" s="578"/>
      <c r="H36" s="578"/>
      <c r="I36" s="578"/>
      <c r="J36" s="578"/>
      <c r="K36" s="578"/>
      <c r="L36" s="578"/>
      <c r="M36" s="578"/>
      <c r="N36" s="578"/>
      <c r="O36" s="578"/>
      <c r="P36" s="578"/>
      <c r="Q36" s="578"/>
      <c r="R36" s="578"/>
      <c r="S36" s="578"/>
      <c r="T36" s="578"/>
      <c r="U36" s="578"/>
      <c r="V36" s="578"/>
      <c r="W36" s="578"/>
      <c r="X36" s="578"/>
      <c r="Y36" s="579"/>
      <c r="Z36" s="131">
        <v>136</v>
      </c>
      <c r="AA36" s="570"/>
      <c r="AB36" s="571"/>
      <c r="AC36" s="571"/>
      <c r="AD36" s="571"/>
      <c r="AE36" s="572"/>
      <c r="AF36" s="151" t="s">
        <v>155</v>
      </c>
      <c r="AG36" s="615"/>
      <c r="AH36" s="615"/>
      <c r="AJ36" s="162"/>
      <c r="AK36" s="163"/>
      <c r="AL36" s="158"/>
    </row>
    <row r="37" spans="2:38" ht="27" customHeight="1" x14ac:dyDescent="0.25">
      <c r="B37" s="607"/>
      <c r="C37" s="568"/>
      <c r="D37" s="160">
        <v>30</v>
      </c>
      <c r="E37" s="577" t="s">
        <v>276</v>
      </c>
      <c r="F37" s="578"/>
      <c r="G37" s="578"/>
      <c r="H37" s="578"/>
      <c r="I37" s="578"/>
      <c r="J37" s="578"/>
      <c r="K37" s="578"/>
      <c r="L37" s="578"/>
      <c r="M37" s="578"/>
      <c r="N37" s="578"/>
      <c r="O37" s="578"/>
      <c r="P37" s="578"/>
      <c r="Q37" s="578"/>
      <c r="R37" s="578"/>
      <c r="S37" s="578"/>
      <c r="T37" s="578"/>
      <c r="U37" s="578"/>
      <c r="V37" s="578"/>
      <c r="W37" s="578"/>
      <c r="X37" s="578"/>
      <c r="Y37" s="579"/>
      <c r="Z37" s="131">
        <v>176</v>
      </c>
      <c r="AA37" s="570"/>
      <c r="AB37" s="571"/>
      <c r="AC37" s="571"/>
      <c r="AD37" s="571"/>
      <c r="AE37" s="572"/>
      <c r="AF37" s="151" t="s">
        <v>155</v>
      </c>
      <c r="AG37" s="615"/>
      <c r="AH37" s="615"/>
      <c r="AJ37" s="162"/>
      <c r="AK37" s="163"/>
      <c r="AL37" s="158"/>
    </row>
    <row r="38" spans="2:38" ht="27" customHeight="1" x14ac:dyDescent="0.25">
      <c r="B38" s="607"/>
      <c r="C38" s="568"/>
      <c r="D38" s="129">
        <v>31</v>
      </c>
      <c r="E38" s="577" t="s">
        <v>277</v>
      </c>
      <c r="F38" s="578"/>
      <c r="G38" s="578"/>
      <c r="H38" s="578"/>
      <c r="I38" s="578"/>
      <c r="J38" s="578"/>
      <c r="K38" s="578"/>
      <c r="L38" s="578"/>
      <c r="M38" s="578"/>
      <c r="N38" s="578"/>
      <c r="O38" s="578"/>
      <c r="P38" s="578"/>
      <c r="Q38" s="578"/>
      <c r="R38" s="578"/>
      <c r="S38" s="578"/>
      <c r="T38" s="578"/>
      <c r="U38" s="578"/>
      <c r="V38" s="578"/>
      <c r="W38" s="578"/>
      <c r="X38" s="578"/>
      <c r="Y38" s="579"/>
      <c r="Z38" s="131">
        <v>752</v>
      </c>
      <c r="AA38" s="570"/>
      <c r="AB38" s="571"/>
      <c r="AC38" s="571"/>
      <c r="AD38" s="571"/>
      <c r="AE38" s="572"/>
      <c r="AF38" s="151" t="s">
        <v>155</v>
      </c>
      <c r="AG38" s="615"/>
      <c r="AH38" s="615"/>
      <c r="AJ38" s="162"/>
      <c r="AK38" s="163"/>
      <c r="AL38" s="158"/>
    </row>
    <row r="39" spans="2:38" ht="27" customHeight="1" x14ac:dyDescent="0.25">
      <c r="B39" s="607"/>
      <c r="C39" s="568"/>
      <c r="D39" s="160">
        <v>32</v>
      </c>
      <c r="E39" s="577" t="s">
        <v>278</v>
      </c>
      <c r="F39" s="578"/>
      <c r="G39" s="578"/>
      <c r="H39" s="578"/>
      <c r="I39" s="578"/>
      <c r="J39" s="578"/>
      <c r="K39" s="578"/>
      <c r="L39" s="578"/>
      <c r="M39" s="578"/>
      <c r="N39" s="578"/>
      <c r="O39" s="578"/>
      <c r="P39" s="578"/>
      <c r="Q39" s="578"/>
      <c r="R39" s="578"/>
      <c r="S39" s="578"/>
      <c r="T39" s="578"/>
      <c r="U39" s="578"/>
      <c r="V39" s="578"/>
      <c r="W39" s="578"/>
      <c r="X39" s="578"/>
      <c r="Y39" s="579"/>
      <c r="Z39" s="131">
        <v>608</v>
      </c>
      <c r="AA39" s="570"/>
      <c r="AB39" s="571"/>
      <c r="AC39" s="571"/>
      <c r="AD39" s="571"/>
      <c r="AE39" s="572"/>
      <c r="AF39" s="151" t="s">
        <v>155</v>
      </c>
      <c r="AG39" s="615"/>
      <c r="AH39" s="615"/>
      <c r="AJ39" s="162"/>
      <c r="AK39" s="163"/>
      <c r="AL39" s="158"/>
    </row>
    <row r="40" spans="2:38" ht="27" customHeight="1" x14ac:dyDescent="0.25">
      <c r="B40" s="607"/>
      <c r="C40" s="568"/>
      <c r="D40" s="160">
        <v>33</v>
      </c>
      <c r="E40" s="488" t="s">
        <v>279</v>
      </c>
      <c r="F40" s="489"/>
      <c r="G40" s="489"/>
      <c r="H40" s="489"/>
      <c r="I40" s="489"/>
      <c r="J40" s="489"/>
      <c r="K40" s="489"/>
      <c r="L40" s="489"/>
      <c r="M40" s="489"/>
      <c r="N40" s="489"/>
      <c r="O40" s="489"/>
      <c r="P40" s="489"/>
      <c r="Q40" s="489"/>
      <c r="R40" s="489"/>
      <c r="S40" s="489"/>
      <c r="T40" s="489"/>
      <c r="U40" s="489"/>
      <c r="V40" s="489"/>
      <c r="W40" s="489"/>
      <c r="X40" s="489"/>
      <c r="Y40" s="490"/>
      <c r="Z40" s="131">
        <v>1636</v>
      </c>
      <c r="AA40" s="570"/>
      <c r="AB40" s="571"/>
      <c r="AC40" s="571"/>
      <c r="AD40" s="571"/>
      <c r="AE40" s="572"/>
      <c r="AF40" s="151" t="s">
        <v>155</v>
      </c>
      <c r="AG40" s="616"/>
      <c r="AH40" s="616"/>
      <c r="AJ40" s="164"/>
      <c r="AK40" s="163"/>
      <c r="AL40" s="158"/>
    </row>
    <row r="41" spans="2:38" ht="27" customHeight="1" x14ac:dyDescent="0.25">
      <c r="B41" s="607"/>
      <c r="C41" s="568"/>
      <c r="D41" s="160">
        <v>34</v>
      </c>
      <c r="E41" s="577" t="s">
        <v>280</v>
      </c>
      <c r="F41" s="578"/>
      <c r="G41" s="578"/>
      <c r="H41" s="578"/>
      <c r="I41" s="578"/>
      <c r="J41" s="578"/>
      <c r="K41" s="578"/>
      <c r="L41" s="578"/>
      <c r="M41" s="578"/>
      <c r="N41" s="578"/>
      <c r="O41" s="578"/>
      <c r="P41" s="578"/>
      <c r="Q41" s="578"/>
      <c r="R41" s="578"/>
      <c r="S41" s="578"/>
      <c r="T41" s="578"/>
      <c r="U41" s="578"/>
      <c r="V41" s="578"/>
      <c r="W41" s="578"/>
      <c r="X41" s="578"/>
      <c r="Y41" s="579"/>
      <c r="Z41" s="131">
        <v>1637</v>
      </c>
      <c r="AA41" s="570"/>
      <c r="AB41" s="571"/>
      <c r="AC41" s="571"/>
      <c r="AD41" s="571"/>
      <c r="AE41" s="572"/>
      <c r="AF41" s="151" t="s">
        <v>155</v>
      </c>
      <c r="AG41" s="616"/>
      <c r="AH41" s="616"/>
      <c r="AJ41" s="164"/>
      <c r="AK41" s="163"/>
      <c r="AL41" s="158"/>
    </row>
    <row r="42" spans="2:38" ht="27" customHeight="1" x14ac:dyDescent="0.25">
      <c r="B42" s="607"/>
      <c r="C42" s="568"/>
      <c r="D42" s="204">
        <v>35</v>
      </c>
      <c r="E42" s="617" t="s">
        <v>281</v>
      </c>
      <c r="F42" s="618"/>
      <c r="G42" s="618"/>
      <c r="H42" s="618"/>
      <c r="I42" s="618"/>
      <c r="J42" s="618"/>
      <c r="K42" s="618"/>
      <c r="L42" s="618"/>
      <c r="M42" s="618"/>
      <c r="N42" s="618"/>
      <c r="O42" s="618"/>
      <c r="P42" s="618"/>
      <c r="Q42" s="618"/>
      <c r="R42" s="618"/>
      <c r="S42" s="618"/>
      <c r="T42" s="618"/>
      <c r="U42" s="618"/>
      <c r="V42" s="618"/>
      <c r="W42" s="618"/>
      <c r="X42" s="618"/>
      <c r="Y42" s="619"/>
      <c r="Z42" s="203">
        <v>1638</v>
      </c>
      <c r="AA42" s="620"/>
      <c r="AB42" s="621"/>
      <c r="AC42" s="621"/>
      <c r="AD42" s="621"/>
      <c r="AE42" s="622"/>
      <c r="AF42" s="205" t="s">
        <v>155</v>
      </c>
      <c r="AG42" s="616"/>
      <c r="AH42" s="616"/>
      <c r="AJ42" s="164"/>
      <c r="AK42" s="163"/>
      <c r="AL42" s="158"/>
    </row>
    <row r="43" spans="2:38" ht="27" customHeight="1" x14ac:dyDescent="0.25">
      <c r="B43" s="607"/>
      <c r="C43" s="568"/>
      <c r="D43" s="129">
        <v>36</v>
      </c>
      <c r="E43" s="577" t="s">
        <v>282</v>
      </c>
      <c r="F43" s="578"/>
      <c r="G43" s="578"/>
      <c r="H43" s="578"/>
      <c r="I43" s="578"/>
      <c r="J43" s="578"/>
      <c r="K43" s="578"/>
      <c r="L43" s="578"/>
      <c r="M43" s="578"/>
      <c r="N43" s="578"/>
      <c r="O43" s="578"/>
      <c r="P43" s="578"/>
      <c r="Q43" s="578"/>
      <c r="R43" s="578"/>
      <c r="S43" s="578"/>
      <c r="T43" s="578"/>
      <c r="U43" s="578"/>
      <c r="V43" s="578"/>
      <c r="W43" s="578"/>
      <c r="X43" s="578"/>
      <c r="Y43" s="579"/>
      <c r="Z43" s="131">
        <v>895</v>
      </c>
      <c r="AA43" s="570"/>
      <c r="AB43" s="571"/>
      <c r="AC43" s="571"/>
      <c r="AD43" s="571"/>
      <c r="AE43" s="572"/>
      <c r="AF43" s="151" t="s">
        <v>155</v>
      </c>
      <c r="AG43" s="615"/>
      <c r="AH43" s="615"/>
      <c r="AJ43" s="162"/>
      <c r="AK43" s="163"/>
      <c r="AL43" s="158"/>
    </row>
    <row r="44" spans="2:38" ht="27" customHeight="1" x14ac:dyDescent="0.25">
      <c r="B44" s="607"/>
      <c r="C44" s="568"/>
      <c r="D44" s="160">
        <v>37</v>
      </c>
      <c r="E44" s="577" t="s">
        <v>283</v>
      </c>
      <c r="F44" s="578"/>
      <c r="G44" s="578"/>
      <c r="H44" s="578"/>
      <c r="I44" s="578"/>
      <c r="J44" s="578"/>
      <c r="K44" s="578"/>
      <c r="L44" s="578"/>
      <c r="M44" s="578"/>
      <c r="N44" s="578"/>
      <c r="O44" s="578"/>
      <c r="P44" s="578"/>
      <c r="Q44" s="578"/>
      <c r="R44" s="578"/>
      <c r="S44" s="578"/>
      <c r="T44" s="578"/>
      <c r="U44" s="578"/>
      <c r="V44" s="578"/>
      <c r="W44" s="578"/>
      <c r="X44" s="578"/>
      <c r="Y44" s="579"/>
      <c r="Z44" s="131">
        <v>867</v>
      </c>
      <c r="AA44" s="570"/>
      <c r="AB44" s="571"/>
      <c r="AC44" s="571"/>
      <c r="AD44" s="571"/>
      <c r="AE44" s="572"/>
      <c r="AF44" s="151" t="s">
        <v>155</v>
      </c>
      <c r="AG44" s="615"/>
      <c r="AH44" s="615"/>
      <c r="AJ44" s="162"/>
      <c r="AK44" s="163"/>
      <c r="AL44" s="158"/>
    </row>
    <row r="45" spans="2:38" ht="27" customHeight="1" x14ac:dyDescent="0.25">
      <c r="B45" s="607"/>
      <c r="C45" s="568"/>
      <c r="D45" s="129">
        <v>38</v>
      </c>
      <c r="E45" s="577" t="s">
        <v>284</v>
      </c>
      <c r="F45" s="578"/>
      <c r="G45" s="578"/>
      <c r="H45" s="578"/>
      <c r="I45" s="578"/>
      <c r="J45" s="578"/>
      <c r="K45" s="578"/>
      <c r="L45" s="578"/>
      <c r="M45" s="578"/>
      <c r="N45" s="578"/>
      <c r="O45" s="578"/>
      <c r="P45" s="578"/>
      <c r="Q45" s="578"/>
      <c r="R45" s="578"/>
      <c r="S45" s="578"/>
      <c r="T45" s="578"/>
      <c r="U45" s="578"/>
      <c r="V45" s="578"/>
      <c r="W45" s="578"/>
      <c r="X45" s="578"/>
      <c r="Y45" s="579"/>
      <c r="Z45" s="131">
        <v>609</v>
      </c>
      <c r="AA45" s="570"/>
      <c r="AB45" s="571"/>
      <c r="AC45" s="571"/>
      <c r="AD45" s="571"/>
      <c r="AE45" s="572"/>
      <c r="AF45" s="151" t="s">
        <v>155</v>
      </c>
      <c r="AG45" s="615"/>
      <c r="AH45" s="615"/>
      <c r="AJ45" s="162"/>
      <c r="AK45" s="163"/>
      <c r="AL45" s="158"/>
    </row>
    <row r="46" spans="2:38" ht="27" customHeight="1" x14ac:dyDescent="0.25">
      <c r="B46" s="607"/>
      <c r="C46" s="568"/>
      <c r="D46" s="160">
        <v>39</v>
      </c>
      <c r="E46" s="577" t="s">
        <v>285</v>
      </c>
      <c r="F46" s="578"/>
      <c r="G46" s="578"/>
      <c r="H46" s="578"/>
      <c r="I46" s="578"/>
      <c r="J46" s="578"/>
      <c r="K46" s="578"/>
      <c r="L46" s="578"/>
      <c r="M46" s="578"/>
      <c r="N46" s="578"/>
      <c r="O46" s="578"/>
      <c r="P46" s="578"/>
      <c r="Q46" s="578"/>
      <c r="R46" s="578"/>
      <c r="S46" s="578"/>
      <c r="T46" s="578"/>
      <c r="U46" s="578"/>
      <c r="V46" s="578"/>
      <c r="W46" s="578"/>
      <c r="X46" s="578"/>
      <c r="Y46" s="579"/>
      <c r="Z46" s="131">
        <v>1639</v>
      </c>
      <c r="AA46" s="570"/>
      <c r="AB46" s="571"/>
      <c r="AC46" s="571"/>
      <c r="AD46" s="571"/>
      <c r="AE46" s="572"/>
      <c r="AF46" s="151" t="s">
        <v>155</v>
      </c>
      <c r="AG46" s="616"/>
      <c r="AH46" s="616"/>
      <c r="AJ46" s="162"/>
      <c r="AK46" s="163"/>
      <c r="AL46" s="158"/>
    </row>
    <row r="47" spans="2:38" ht="27" customHeight="1" x14ac:dyDescent="0.25">
      <c r="B47" s="607"/>
      <c r="C47" s="568"/>
      <c r="D47" s="160">
        <v>40</v>
      </c>
      <c r="E47" s="577" t="s">
        <v>286</v>
      </c>
      <c r="F47" s="578"/>
      <c r="G47" s="578"/>
      <c r="H47" s="578"/>
      <c r="I47" s="578"/>
      <c r="J47" s="578"/>
      <c r="K47" s="578"/>
      <c r="L47" s="578"/>
      <c r="M47" s="578"/>
      <c r="N47" s="578"/>
      <c r="O47" s="578"/>
      <c r="P47" s="578"/>
      <c r="Q47" s="578"/>
      <c r="R47" s="578"/>
      <c r="S47" s="578"/>
      <c r="T47" s="578"/>
      <c r="U47" s="578"/>
      <c r="V47" s="578"/>
      <c r="W47" s="578"/>
      <c r="X47" s="578"/>
      <c r="Y47" s="579"/>
      <c r="Z47" s="131">
        <v>1018</v>
      </c>
      <c r="AA47" s="570"/>
      <c r="AB47" s="571"/>
      <c r="AC47" s="571"/>
      <c r="AD47" s="571"/>
      <c r="AE47" s="572"/>
      <c r="AF47" s="151" t="s">
        <v>155</v>
      </c>
      <c r="AG47" s="615"/>
      <c r="AH47" s="615"/>
      <c r="AJ47" s="165"/>
      <c r="AK47" s="163"/>
      <c r="AL47" s="158"/>
    </row>
    <row r="48" spans="2:38" ht="27" customHeight="1" x14ac:dyDescent="0.25">
      <c r="B48" s="607"/>
      <c r="C48" s="568"/>
      <c r="D48" s="129">
        <v>41</v>
      </c>
      <c r="E48" s="577" t="s">
        <v>287</v>
      </c>
      <c r="F48" s="578"/>
      <c r="G48" s="578"/>
      <c r="H48" s="578"/>
      <c r="I48" s="578"/>
      <c r="J48" s="578"/>
      <c r="K48" s="578"/>
      <c r="L48" s="578"/>
      <c r="M48" s="578"/>
      <c r="N48" s="578"/>
      <c r="O48" s="578"/>
      <c r="P48" s="578"/>
      <c r="Q48" s="578"/>
      <c r="R48" s="578"/>
      <c r="S48" s="578"/>
      <c r="T48" s="578"/>
      <c r="U48" s="578"/>
      <c r="V48" s="578"/>
      <c r="W48" s="578"/>
      <c r="X48" s="578"/>
      <c r="Y48" s="579"/>
      <c r="Z48" s="131">
        <v>162</v>
      </c>
      <c r="AA48" s="570"/>
      <c r="AB48" s="571"/>
      <c r="AC48" s="571"/>
      <c r="AD48" s="571"/>
      <c r="AE48" s="572"/>
      <c r="AF48" s="151" t="s">
        <v>155</v>
      </c>
      <c r="AG48" s="615"/>
      <c r="AH48" s="615"/>
      <c r="AJ48" s="162"/>
      <c r="AK48" s="163"/>
      <c r="AL48" s="158"/>
    </row>
    <row r="49" spans="2:41" ht="27" customHeight="1" x14ac:dyDescent="0.25">
      <c r="B49" s="607"/>
      <c r="C49" s="568"/>
      <c r="D49" s="160">
        <v>42</v>
      </c>
      <c r="E49" s="488" t="s">
        <v>288</v>
      </c>
      <c r="F49" s="489"/>
      <c r="G49" s="489"/>
      <c r="H49" s="489"/>
      <c r="I49" s="489"/>
      <c r="J49" s="489"/>
      <c r="K49" s="489"/>
      <c r="L49" s="489"/>
      <c r="M49" s="489"/>
      <c r="N49" s="489"/>
      <c r="O49" s="489"/>
      <c r="P49" s="489"/>
      <c r="Q49" s="489"/>
      <c r="R49" s="489"/>
      <c r="S49" s="489"/>
      <c r="T49" s="489"/>
      <c r="U49" s="489"/>
      <c r="V49" s="489"/>
      <c r="W49" s="489"/>
      <c r="X49" s="489"/>
      <c r="Y49" s="490"/>
      <c r="Z49" s="131">
        <v>174</v>
      </c>
      <c r="AA49" s="570"/>
      <c r="AB49" s="571"/>
      <c r="AC49" s="571"/>
      <c r="AD49" s="571"/>
      <c r="AE49" s="572"/>
      <c r="AF49" s="151" t="s">
        <v>155</v>
      </c>
      <c r="AG49" s="615"/>
      <c r="AH49" s="615"/>
      <c r="AJ49" s="162"/>
      <c r="AK49" s="163"/>
      <c r="AL49" s="158"/>
    </row>
    <row r="50" spans="2:41" ht="27" customHeight="1" x14ac:dyDescent="0.25">
      <c r="B50" s="607"/>
      <c r="C50" s="568"/>
      <c r="D50" s="129">
        <v>43</v>
      </c>
      <c r="E50" s="577" t="s">
        <v>289</v>
      </c>
      <c r="F50" s="578"/>
      <c r="G50" s="578"/>
      <c r="H50" s="578"/>
      <c r="I50" s="578"/>
      <c r="J50" s="578"/>
      <c r="K50" s="578"/>
      <c r="L50" s="578"/>
      <c r="M50" s="578"/>
      <c r="N50" s="578"/>
      <c r="O50" s="578"/>
      <c r="P50" s="578"/>
      <c r="Q50" s="578"/>
      <c r="R50" s="578"/>
      <c r="S50" s="578"/>
      <c r="T50" s="578"/>
      <c r="U50" s="578"/>
      <c r="V50" s="578"/>
      <c r="W50" s="578"/>
      <c r="X50" s="578"/>
      <c r="Y50" s="579"/>
      <c r="Z50" s="131">
        <v>610</v>
      </c>
      <c r="AA50" s="570">
        <f>-O20</f>
        <v>0</v>
      </c>
      <c r="AB50" s="571"/>
      <c r="AC50" s="571"/>
      <c r="AD50" s="571"/>
      <c r="AE50" s="572"/>
      <c r="AF50" s="151" t="s">
        <v>155</v>
      </c>
      <c r="AG50" s="615"/>
      <c r="AH50" s="615"/>
      <c r="AJ50" s="162"/>
      <c r="AK50" s="163"/>
      <c r="AL50" s="158"/>
    </row>
    <row r="51" spans="2:41" ht="27" customHeight="1" x14ac:dyDescent="0.25">
      <c r="B51" s="607"/>
      <c r="C51" s="568"/>
      <c r="D51" s="160">
        <v>44</v>
      </c>
      <c r="E51" s="577" t="s">
        <v>290</v>
      </c>
      <c r="F51" s="578"/>
      <c r="G51" s="578"/>
      <c r="H51" s="578"/>
      <c r="I51" s="578"/>
      <c r="J51" s="578"/>
      <c r="K51" s="578"/>
      <c r="L51" s="578"/>
      <c r="M51" s="578"/>
      <c r="N51" s="578"/>
      <c r="O51" s="578"/>
      <c r="P51" s="578"/>
      <c r="Q51" s="578"/>
      <c r="R51" s="578"/>
      <c r="S51" s="578"/>
      <c r="T51" s="578"/>
      <c r="U51" s="578"/>
      <c r="V51" s="578"/>
      <c r="W51" s="578"/>
      <c r="X51" s="578"/>
      <c r="Y51" s="579"/>
      <c r="Z51" s="131">
        <v>746</v>
      </c>
      <c r="AA51" s="570"/>
      <c r="AB51" s="571"/>
      <c r="AC51" s="571"/>
      <c r="AD51" s="571"/>
      <c r="AE51" s="572"/>
      <c r="AF51" s="151" t="s">
        <v>155</v>
      </c>
      <c r="AG51" s="615"/>
      <c r="AH51" s="615"/>
      <c r="AJ51" s="165"/>
      <c r="AK51" s="163"/>
      <c r="AL51" s="158"/>
    </row>
    <row r="52" spans="2:41" ht="27" customHeight="1" x14ac:dyDescent="0.25">
      <c r="B52" s="607"/>
      <c r="C52" s="568"/>
      <c r="D52" s="129">
        <v>45</v>
      </c>
      <c r="E52" s="577" t="s">
        <v>291</v>
      </c>
      <c r="F52" s="578"/>
      <c r="G52" s="578"/>
      <c r="H52" s="578"/>
      <c r="I52" s="578"/>
      <c r="J52" s="578"/>
      <c r="K52" s="578"/>
      <c r="L52" s="578"/>
      <c r="M52" s="578"/>
      <c r="N52" s="578"/>
      <c r="O52" s="578"/>
      <c r="P52" s="578"/>
      <c r="Q52" s="578"/>
      <c r="R52" s="578"/>
      <c r="S52" s="578"/>
      <c r="T52" s="578"/>
      <c r="U52" s="578"/>
      <c r="V52" s="578"/>
      <c r="W52" s="578"/>
      <c r="X52" s="578"/>
      <c r="Y52" s="579"/>
      <c r="Z52" s="131">
        <v>866</v>
      </c>
      <c r="AA52" s="570"/>
      <c r="AB52" s="571"/>
      <c r="AC52" s="571"/>
      <c r="AD52" s="571"/>
      <c r="AE52" s="572"/>
      <c r="AF52" s="151" t="s">
        <v>155</v>
      </c>
      <c r="AG52" s="615"/>
      <c r="AH52" s="615"/>
      <c r="AJ52" s="162"/>
      <c r="AK52" s="163"/>
      <c r="AL52" s="158"/>
    </row>
    <row r="53" spans="2:41" ht="27" customHeight="1" x14ac:dyDescent="0.25">
      <c r="B53" s="607"/>
      <c r="C53" s="569"/>
      <c r="D53" s="160">
        <v>46</v>
      </c>
      <c r="E53" s="577" t="s">
        <v>292</v>
      </c>
      <c r="F53" s="578"/>
      <c r="G53" s="578"/>
      <c r="H53" s="578"/>
      <c r="I53" s="578"/>
      <c r="J53" s="578"/>
      <c r="K53" s="578"/>
      <c r="L53" s="578"/>
      <c r="M53" s="578"/>
      <c r="N53" s="578"/>
      <c r="O53" s="578"/>
      <c r="P53" s="578"/>
      <c r="Q53" s="578"/>
      <c r="R53" s="578"/>
      <c r="S53" s="578"/>
      <c r="T53" s="578"/>
      <c r="U53" s="578"/>
      <c r="V53" s="578"/>
      <c r="W53" s="578"/>
      <c r="X53" s="578"/>
      <c r="Y53" s="579"/>
      <c r="Z53" s="131">
        <v>607</v>
      </c>
      <c r="AA53" s="570"/>
      <c r="AB53" s="571"/>
      <c r="AC53" s="571"/>
      <c r="AD53" s="571"/>
      <c r="AE53" s="572"/>
      <c r="AF53" s="151" t="s">
        <v>155</v>
      </c>
      <c r="AG53" s="615"/>
      <c r="AH53" s="615"/>
      <c r="AJ53" s="162"/>
      <c r="AK53" s="163"/>
      <c r="AL53" s="158"/>
    </row>
    <row r="54" spans="2:41" ht="27" customHeight="1" thickBot="1" x14ac:dyDescent="0.3">
      <c r="B54" s="608"/>
      <c r="C54" s="166"/>
      <c r="D54" s="167">
        <v>47</v>
      </c>
      <c r="E54" s="594" t="s">
        <v>293</v>
      </c>
      <c r="F54" s="595"/>
      <c r="G54" s="595"/>
      <c r="H54" s="595"/>
      <c r="I54" s="595"/>
      <c r="J54" s="595"/>
      <c r="K54" s="595"/>
      <c r="L54" s="595"/>
      <c r="M54" s="595"/>
      <c r="N54" s="595"/>
      <c r="O54" s="595"/>
      <c r="P54" s="595"/>
      <c r="Q54" s="595"/>
      <c r="R54" s="595"/>
      <c r="S54" s="595"/>
      <c r="T54" s="595"/>
      <c r="U54" s="595"/>
      <c r="V54" s="595"/>
      <c r="W54" s="595"/>
      <c r="X54" s="595"/>
      <c r="Y54" s="596"/>
      <c r="Z54" s="168">
        <v>304</v>
      </c>
      <c r="AA54" s="597">
        <f>SUM(AA28:AA53)</f>
        <v>654730.4160000002</v>
      </c>
      <c r="AB54" s="598"/>
      <c r="AC54" s="598"/>
      <c r="AD54" s="598"/>
      <c r="AE54" s="599"/>
      <c r="AF54" s="169" t="s">
        <v>131</v>
      </c>
      <c r="AG54" s="170"/>
      <c r="AH54" s="170"/>
      <c r="AI54" s="117"/>
      <c r="AJ54" s="171"/>
      <c r="AK54" s="170"/>
      <c r="AL54" s="122"/>
    </row>
    <row r="55" spans="2:41" ht="27" customHeight="1" x14ac:dyDescent="0.25">
      <c r="B55" s="600" t="s">
        <v>294</v>
      </c>
      <c r="C55" s="118"/>
      <c r="D55" s="172">
        <v>48</v>
      </c>
      <c r="E55" s="545" t="s">
        <v>295</v>
      </c>
      <c r="F55" s="543"/>
      <c r="G55" s="543"/>
      <c r="H55" s="543"/>
      <c r="I55" s="543"/>
      <c r="J55" s="543"/>
      <c r="K55" s="543"/>
      <c r="L55" s="543"/>
      <c r="M55" s="543"/>
      <c r="N55" s="543"/>
      <c r="O55" s="543"/>
      <c r="P55" s="543"/>
      <c r="Q55" s="543"/>
      <c r="R55" s="543"/>
      <c r="S55" s="543"/>
      <c r="T55" s="544"/>
      <c r="U55" s="155"/>
      <c r="V55" s="545" t="s">
        <v>107</v>
      </c>
      <c r="W55" s="543"/>
      <c r="X55" s="543"/>
      <c r="Y55" s="544"/>
      <c r="Z55" s="155"/>
      <c r="AA55" s="603" t="s">
        <v>296</v>
      </c>
      <c r="AB55" s="604"/>
      <c r="AC55" s="604"/>
      <c r="AD55" s="604"/>
      <c r="AE55" s="605"/>
      <c r="AF55" s="173">
        <v>31</v>
      </c>
      <c r="AG55" s="587"/>
      <c r="AH55" s="588"/>
      <c r="AI55" s="588"/>
      <c r="AJ55" s="588"/>
      <c r="AK55" s="589"/>
      <c r="AL55" s="174" t="s">
        <v>119</v>
      </c>
    </row>
    <row r="56" spans="2:41" ht="27" customHeight="1" x14ac:dyDescent="0.25">
      <c r="B56" s="601"/>
      <c r="C56" s="569" t="s">
        <v>297</v>
      </c>
      <c r="D56" s="129">
        <v>49</v>
      </c>
      <c r="E56" s="488" t="s">
        <v>298</v>
      </c>
      <c r="F56" s="489"/>
      <c r="G56" s="489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90"/>
      <c r="U56" s="131">
        <v>18</v>
      </c>
      <c r="V56" s="560"/>
      <c r="W56" s="561"/>
      <c r="X56" s="561"/>
      <c r="Y56" s="562"/>
      <c r="Z56" s="131">
        <v>19</v>
      </c>
      <c r="AA56" s="591"/>
      <c r="AB56" s="592"/>
      <c r="AC56" s="592"/>
      <c r="AD56" s="592"/>
      <c r="AE56" s="593"/>
      <c r="AF56" s="175">
        <v>20</v>
      </c>
      <c r="AG56" s="555"/>
      <c r="AH56" s="555"/>
      <c r="AI56" s="555"/>
      <c r="AJ56" s="555"/>
      <c r="AK56" s="555"/>
      <c r="AL56" s="132" t="s">
        <v>119</v>
      </c>
    </row>
    <row r="57" spans="2:41" ht="27" customHeight="1" x14ac:dyDescent="0.25">
      <c r="B57" s="601"/>
      <c r="C57" s="569"/>
      <c r="D57" s="129">
        <v>50</v>
      </c>
      <c r="E57" s="488" t="s">
        <v>299</v>
      </c>
      <c r="F57" s="489"/>
      <c r="G57" s="489"/>
      <c r="H57" s="489"/>
      <c r="I57" s="489"/>
      <c r="J57" s="489"/>
      <c r="K57" s="489"/>
      <c r="L57" s="489"/>
      <c r="M57" s="489"/>
      <c r="N57" s="489"/>
      <c r="O57" s="489"/>
      <c r="P57" s="489"/>
      <c r="Q57" s="489"/>
      <c r="R57" s="489"/>
      <c r="S57" s="489"/>
      <c r="T57" s="490"/>
      <c r="U57" s="131">
        <v>1109</v>
      </c>
      <c r="V57" s="560"/>
      <c r="W57" s="561"/>
      <c r="X57" s="561"/>
      <c r="Y57" s="562"/>
      <c r="Z57" s="131">
        <v>1111</v>
      </c>
      <c r="AA57" s="591"/>
      <c r="AB57" s="592"/>
      <c r="AC57" s="592"/>
      <c r="AD57" s="592"/>
      <c r="AE57" s="593"/>
      <c r="AF57" s="175">
        <v>1113</v>
      </c>
      <c r="AG57" s="555"/>
      <c r="AH57" s="555"/>
      <c r="AI57" s="555"/>
      <c r="AJ57" s="555"/>
      <c r="AK57" s="555"/>
      <c r="AL57" s="132" t="s">
        <v>119</v>
      </c>
    </row>
    <row r="58" spans="2:41" s="115" customFormat="1" ht="27" customHeight="1" x14ac:dyDescent="0.25">
      <c r="B58" s="601"/>
      <c r="C58" s="569"/>
      <c r="D58" s="129">
        <v>51</v>
      </c>
      <c r="E58" s="488" t="s">
        <v>300</v>
      </c>
      <c r="F58" s="489"/>
      <c r="G58" s="489"/>
      <c r="H58" s="489"/>
      <c r="I58" s="489"/>
      <c r="J58" s="489"/>
      <c r="K58" s="489"/>
      <c r="L58" s="489"/>
      <c r="M58" s="489"/>
      <c r="N58" s="489"/>
      <c r="O58" s="489"/>
      <c r="P58" s="489"/>
      <c r="Q58" s="489"/>
      <c r="R58" s="489"/>
      <c r="S58" s="489"/>
      <c r="T58" s="490"/>
      <c r="U58" s="131">
        <v>1640</v>
      </c>
      <c r="V58" s="560"/>
      <c r="W58" s="561"/>
      <c r="X58" s="561"/>
      <c r="Y58" s="562"/>
      <c r="Z58" s="131">
        <v>1641</v>
      </c>
      <c r="AA58" s="591"/>
      <c r="AB58" s="592"/>
      <c r="AC58" s="592"/>
      <c r="AD58" s="592"/>
      <c r="AE58" s="593"/>
      <c r="AF58" s="175">
        <v>1642</v>
      </c>
      <c r="AG58" s="555"/>
      <c r="AH58" s="555"/>
      <c r="AI58" s="555"/>
      <c r="AJ58" s="555"/>
      <c r="AK58" s="555"/>
      <c r="AL58" s="132" t="s">
        <v>119</v>
      </c>
      <c r="AM58" s="116"/>
      <c r="AN58" s="114"/>
      <c r="AO58" s="114"/>
    </row>
    <row r="59" spans="2:41" ht="27" customHeight="1" x14ac:dyDescent="0.25">
      <c r="B59" s="601"/>
      <c r="C59" s="569"/>
      <c r="D59" s="129">
        <v>52</v>
      </c>
      <c r="E59" s="577" t="s">
        <v>301</v>
      </c>
      <c r="F59" s="578"/>
      <c r="G59" s="578"/>
      <c r="H59" s="578"/>
      <c r="I59" s="578"/>
      <c r="J59" s="578"/>
      <c r="K59" s="578"/>
      <c r="L59" s="578"/>
      <c r="M59" s="578"/>
      <c r="N59" s="578"/>
      <c r="O59" s="578"/>
      <c r="P59" s="578"/>
      <c r="Q59" s="578"/>
      <c r="R59" s="578"/>
      <c r="S59" s="578"/>
      <c r="T59" s="579"/>
      <c r="U59" s="131">
        <v>187</v>
      </c>
      <c r="V59" s="560"/>
      <c r="W59" s="561"/>
      <c r="X59" s="561"/>
      <c r="Y59" s="562"/>
      <c r="Z59" s="131">
        <v>188</v>
      </c>
      <c r="AA59" s="591"/>
      <c r="AB59" s="592"/>
      <c r="AC59" s="592"/>
      <c r="AD59" s="592"/>
      <c r="AE59" s="593"/>
      <c r="AF59" s="131">
        <v>189</v>
      </c>
      <c r="AG59" s="555"/>
      <c r="AH59" s="555"/>
      <c r="AI59" s="555"/>
      <c r="AJ59" s="555"/>
      <c r="AK59" s="555"/>
      <c r="AL59" s="132" t="s">
        <v>119</v>
      </c>
    </row>
    <row r="60" spans="2:41" ht="27" customHeight="1" x14ac:dyDescent="0.25">
      <c r="B60" s="601"/>
      <c r="C60" s="590"/>
      <c r="D60" s="129">
        <v>53</v>
      </c>
      <c r="E60" s="577" t="s">
        <v>302</v>
      </c>
      <c r="F60" s="578"/>
      <c r="G60" s="578"/>
      <c r="H60" s="578"/>
      <c r="I60" s="578"/>
      <c r="J60" s="578"/>
      <c r="K60" s="578"/>
      <c r="L60" s="578"/>
      <c r="M60" s="578"/>
      <c r="N60" s="578"/>
      <c r="O60" s="578"/>
      <c r="P60" s="578"/>
      <c r="Q60" s="578"/>
      <c r="R60" s="578"/>
      <c r="S60" s="578"/>
      <c r="T60" s="579"/>
      <c r="U60" s="131">
        <v>1037</v>
      </c>
      <c r="V60" s="560"/>
      <c r="W60" s="561"/>
      <c r="X60" s="561"/>
      <c r="Y60" s="562"/>
      <c r="Z60" s="175">
        <v>1038</v>
      </c>
      <c r="AA60" s="591"/>
      <c r="AB60" s="592"/>
      <c r="AC60" s="592"/>
      <c r="AD60" s="592"/>
      <c r="AE60" s="593"/>
      <c r="AF60" s="131">
        <v>1039</v>
      </c>
      <c r="AG60" s="555"/>
      <c r="AH60" s="555"/>
      <c r="AI60" s="555"/>
      <c r="AJ60" s="555"/>
      <c r="AK60" s="555"/>
      <c r="AL60" s="132" t="s">
        <v>119</v>
      </c>
    </row>
    <row r="61" spans="2:41" ht="27" customHeight="1" x14ac:dyDescent="0.25">
      <c r="B61" s="601"/>
      <c r="C61" s="590"/>
      <c r="D61" s="129">
        <v>54</v>
      </c>
      <c r="E61" s="488" t="s">
        <v>303</v>
      </c>
      <c r="F61" s="489"/>
      <c r="G61" s="489"/>
      <c r="H61" s="489"/>
      <c r="I61" s="489"/>
      <c r="J61" s="489"/>
      <c r="K61" s="489"/>
      <c r="L61" s="489"/>
      <c r="M61" s="489"/>
      <c r="N61" s="489"/>
      <c r="O61" s="489"/>
      <c r="P61" s="489"/>
      <c r="Q61" s="489"/>
      <c r="R61" s="489"/>
      <c r="S61" s="489"/>
      <c r="T61" s="490"/>
      <c r="U61" s="131">
        <v>77</v>
      </c>
      <c r="V61" s="560"/>
      <c r="W61" s="561"/>
      <c r="X61" s="561"/>
      <c r="Y61" s="562"/>
      <c r="Z61" s="131">
        <v>74</v>
      </c>
      <c r="AA61" s="591"/>
      <c r="AB61" s="592"/>
      <c r="AC61" s="592"/>
      <c r="AD61" s="592"/>
      <c r="AE61" s="593"/>
      <c r="AF61" s="131">
        <v>79</v>
      </c>
      <c r="AG61" s="555"/>
      <c r="AH61" s="555"/>
      <c r="AI61" s="555"/>
      <c r="AJ61" s="555"/>
      <c r="AK61" s="555"/>
      <c r="AL61" s="132" t="s">
        <v>119</v>
      </c>
    </row>
    <row r="62" spans="2:41" ht="27" customHeight="1" x14ac:dyDescent="0.25">
      <c r="B62" s="601"/>
      <c r="C62" s="590"/>
      <c r="D62" s="129">
        <v>55</v>
      </c>
      <c r="E62" s="488" t="s">
        <v>304</v>
      </c>
      <c r="F62" s="489"/>
      <c r="G62" s="489"/>
      <c r="H62" s="489"/>
      <c r="I62" s="489"/>
      <c r="J62" s="489"/>
      <c r="K62" s="489"/>
      <c r="L62" s="489"/>
      <c r="M62" s="489"/>
      <c r="N62" s="489"/>
      <c r="O62" s="489"/>
      <c r="P62" s="489"/>
      <c r="Q62" s="489"/>
      <c r="R62" s="489"/>
      <c r="S62" s="489"/>
      <c r="T62" s="490"/>
      <c r="U62" s="131">
        <v>1040</v>
      </c>
      <c r="V62" s="560"/>
      <c r="W62" s="561"/>
      <c r="X62" s="561"/>
      <c r="Y62" s="562"/>
      <c r="Z62" s="176"/>
      <c r="AA62" s="583"/>
      <c r="AB62" s="583"/>
      <c r="AC62" s="583"/>
      <c r="AD62" s="583"/>
      <c r="AE62" s="583"/>
      <c r="AF62" s="131">
        <v>1041</v>
      </c>
      <c r="AG62" s="555"/>
      <c r="AH62" s="555"/>
      <c r="AI62" s="555"/>
      <c r="AJ62" s="555"/>
      <c r="AK62" s="555"/>
      <c r="AL62" s="132" t="s">
        <v>119</v>
      </c>
    </row>
    <row r="63" spans="2:41" ht="27" customHeight="1" x14ac:dyDescent="0.25">
      <c r="B63" s="601"/>
      <c r="C63" s="590"/>
      <c r="D63" s="129">
        <v>56</v>
      </c>
      <c r="E63" s="488" t="s">
        <v>305</v>
      </c>
      <c r="F63" s="489"/>
      <c r="G63" s="489"/>
      <c r="H63" s="489"/>
      <c r="I63" s="489"/>
      <c r="J63" s="489"/>
      <c r="K63" s="489"/>
      <c r="L63" s="489"/>
      <c r="M63" s="489"/>
      <c r="N63" s="489"/>
      <c r="O63" s="489"/>
      <c r="P63" s="489"/>
      <c r="Q63" s="489"/>
      <c r="R63" s="489"/>
      <c r="S63" s="489"/>
      <c r="T63" s="490"/>
      <c r="U63" s="176"/>
      <c r="V63" s="584"/>
      <c r="W63" s="585"/>
      <c r="X63" s="585"/>
      <c r="Y63" s="586"/>
      <c r="Z63" s="176"/>
      <c r="AA63" s="583"/>
      <c r="AB63" s="583"/>
      <c r="AC63" s="583"/>
      <c r="AD63" s="583"/>
      <c r="AE63" s="583"/>
      <c r="AF63" s="131">
        <v>1042</v>
      </c>
      <c r="AG63" s="555"/>
      <c r="AH63" s="555"/>
      <c r="AI63" s="555"/>
      <c r="AJ63" s="555"/>
      <c r="AK63" s="555"/>
      <c r="AL63" s="132" t="s">
        <v>119</v>
      </c>
    </row>
    <row r="64" spans="2:41" ht="27" customHeight="1" x14ac:dyDescent="0.25">
      <c r="B64" s="601"/>
      <c r="C64" s="590"/>
      <c r="D64" s="129">
        <v>57</v>
      </c>
      <c r="E64" s="488" t="s">
        <v>306</v>
      </c>
      <c r="F64" s="489"/>
      <c r="G64" s="489"/>
      <c r="H64" s="489"/>
      <c r="I64" s="489"/>
      <c r="J64" s="489"/>
      <c r="K64" s="489"/>
      <c r="L64" s="489"/>
      <c r="M64" s="489"/>
      <c r="N64" s="489"/>
      <c r="O64" s="489"/>
      <c r="P64" s="489"/>
      <c r="Q64" s="489"/>
      <c r="R64" s="489"/>
      <c r="S64" s="489"/>
      <c r="T64" s="490"/>
      <c r="U64" s="131">
        <v>824</v>
      </c>
      <c r="V64" s="560"/>
      <c r="W64" s="561"/>
      <c r="X64" s="561"/>
      <c r="Y64" s="562"/>
      <c r="Z64" s="176"/>
      <c r="AA64" s="583"/>
      <c r="AB64" s="583"/>
      <c r="AC64" s="583"/>
      <c r="AD64" s="583"/>
      <c r="AE64" s="583"/>
      <c r="AF64" s="131">
        <v>825</v>
      </c>
      <c r="AG64" s="555"/>
      <c r="AH64" s="555"/>
      <c r="AI64" s="555"/>
      <c r="AJ64" s="555"/>
      <c r="AK64" s="555"/>
      <c r="AL64" s="132" t="s">
        <v>119</v>
      </c>
    </row>
    <row r="65" spans="2:38" ht="27" customHeight="1" x14ac:dyDescent="0.25">
      <c r="B65" s="601"/>
      <c r="C65" s="590"/>
      <c r="D65" s="129">
        <v>58</v>
      </c>
      <c r="E65" s="488" t="s">
        <v>307</v>
      </c>
      <c r="F65" s="489"/>
      <c r="G65" s="489"/>
      <c r="H65" s="489"/>
      <c r="I65" s="489"/>
      <c r="J65" s="489"/>
      <c r="K65" s="489"/>
      <c r="L65" s="489"/>
      <c r="M65" s="489"/>
      <c r="N65" s="489"/>
      <c r="O65" s="489"/>
      <c r="P65" s="489"/>
      <c r="Q65" s="489"/>
      <c r="R65" s="489"/>
      <c r="S65" s="489"/>
      <c r="T65" s="490"/>
      <c r="U65" s="131">
        <v>1043</v>
      </c>
      <c r="V65" s="560"/>
      <c r="W65" s="561"/>
      <c r="X65" s="561"/>
      <c r="Y65" s="562"/>
      <c r="Z65" s="175">
        <v>1102</v>
      </c>
      <c r="AA65" s="487"/>
      <c r="AB65" s="487"/>
      <c r="AC65" s="487"/>
      <c r="AD65" s="487"/>
      <c r="AE65" s="487"/>
      <c r="AF65" s="131">
        <v>1044</v>
      </c>
      <c r="AG65" s="555"/>
      <c r="AH65" s="555"/>
      <c r="AI65" s="555"/>
      <c r="AJ65" s="555"/>
      <c r="AK65" s="555"/>
      <c r="AL65" s="132" t="s">
        <v>119</v>
      </c>
    </row>
    <row r="66" spans="2:38" ht="27" customHeight="1" x14ac:dyDescent="0.25">
      <c r="B66" s="601"/>
      <c r="C66" s="590"/>
      <c r="D66" s="129">
        <v>59</v>
      </c>
      <c r="E66" s="488" t="s">
        <v>308</v>
      </c>
      <c r="F66" s="489"/>
      <c r="G66" s="489"/>
      <c r="H66" s="489"/>
      <c r="I66" s="489"/>
      <c r="J66" s="489"/>
      <c r="K66" s="489"/>
      <c r="L66" s="489"/>
      <c r="M66" s="489"/>
      <c r="N66" s="489"/>
      <c r="O66" s="489"/>
      <c r="P66" s="489"/>
      <c r="Q66" s="489"/>
      <c r="R66" s="489"/>
      <c r="S66" s="489"/>
      <c r="T66" s="490"/>
      <c r="U66" s="131">
        <v>113</v>
      </c>
      <c r="V66" s="560"/>
      <c r="W66" s="561"/>
      <c r="X66" s="561"/>
      <c r="Y66" s="562"/>
      <c r="Z66" s="131">
        <v>1007</v>
      </c>
      <c r="AA66" s="487"/>
      <c r="AB66" s="487"/>
      <c r="AC66" s="487"/>
      <c r="AD66" s="487"/>
      <c r="AE66" s="487"/>
      <c r="AF66" s="131">
        <v>114</v>
      </c>
      <c r="AG66" s="555"/>
      <c r="AH66" s="555"/>
      <c r="AI66" s="555"/>
      <c r="AJ66" s="555"/>
      <c r="AK66" s="555"/>
      <c r="AL66" s="132" t="s">
        <v>119</v>
      </c>
    </row>
    <row r="67" spans="2:38" ht="27" customHeight="1" x14ac:dyDescent="0.25">
      <c r="B67" s="601"/>
      <c r="C67" s="590"/>
      <c r="D67" s="129">
        <v>60</v>
      </c>
      <c r="E67" s="488" t="s">
        <v>309</v>
      </c>
      <c r="F67" s="489"/>
      <c r="G67" s="489"/>
      <c r="H67" s="489"/>
      <c r="I67" s="489"/>
      <c r="J67" s="489"/>
      <c r="K67" s="489"/>
      <c r="L67" s="489"/>
      <c r="M67" s="489"/>
      <c r="N67" s="489"/>
      <c r="O67" s="489"/>
      <c r="P67" s="489"/>
      <c r="Q67" s="489"/>
      <c r="R67" s="489"/>
      <c r="S67" s="489"/>
      <c r="T67" s="490"/>
      <c r="U67" s="131">
        <v>908</v>
      </c>
      <c r="V67" s="560"/>
      <c r="W67" s="561"/>
      <c r="X67" s="561"/>
      <c r="Y67" s="562"/>
      <c r="Z67" s="176"/>
      <c r="AA67" s="583"/>
      <c r="AB67" s="583"/>
      <c r="AC67" s="583"/>
      <c r="AD67" s="583"/>
      <c r="AE67" s="583"/>
      <c r="AF67" s="131">
        <v>909</v>
      </c>
      <c r="AG67" s="555"/>
      <c r="AH67" s="555"/>
      <c r="AI67" s="555"/>
      <c r="AJ67" s="555"/>
      <c r="AK67" s="555"/>
      <c r="AL67" s="132" t="s">
        <v>119</v>
      </c>
    </row>
    <row r="68" spans="2:38" ht="27" customHeight="1" x14ac:dyDescent="0.25">
      <c r="B68" s="601"/>
      <c r="C68" s="590"/>
      <c r="D68" s="129">
        <v>61</v>
      </c>
      <c r="E68" s="488" t="s">
        <v>310</v>
      </c>
      <c r="F68" s="489"/>
      <c r="G68" s="489"/>
      <c r="H68" s="489"/>
      <c r="I68" s="489"/>
      <c r="J68" s="489"/>
      <c r="K68" s="489"/>
      <c r="L68" s="489"/>
      <c r="M68" s="489"/>
      <c r="N68" s="489"/>
      <c r="O68" s="489"/>
      <c r="P68" s="489"/>
      <c r="Q68" s="489"/>
      <c r="R68" s="489"/>
      <c r="S68" s="489"/>
      <c r="T68" s="490"/>
      <c r="U68" s="131">
        <v>951</v>
      </c>
      <c r="V68" s="560"/>
      <c r="W68" s="561"/>
      <c r="X68" s="561"/>
      <c r="Y68" s="562"/>
      <c r="Z68" s="176"/>
      <c r="AA68" s="583"/>
      <c r="AB68" s="583"/>
      <c r="AC68" s="583"/>
      <c r="AD68" s="583"/>
      <c r="AE68" s="583"/>
      <c r="AF68" s="131">
        <v>952</v>
      </c>
      <c r="AG68" s="555"/>
      <c r="AH68" s="555"/>
      <c r="AI68" s="555"/>
      <c r="AJ68" s="555"/>
      <c r="AK68" s="555"/>
      <c r="AL68" s="132" t="s">
        <v>119</v>
      </c>
    </row>
    <row r="69" spans="2:38" ht="27" customHeight="1" x14ac:dyDescent="0.25">
      <c r="B69" s="601"/>
      <c r="C69" s="590"/>
      <c r="D69" s="129">
        <v>62</v>
      </c>
      <c r="E69" s="488" t="s">
        <v>311</v>
      </c>
      <c r="F69" s="489"/>
      <c r="G69" s="489"/>
      <c r="H69" s="489"/>
      <c r="I69" s="489"/>
      <c r="J69" s="489"/>
      <c r="K69" s="489"/>
      <c r="L69" s="489"/>
      <c r="M69" s="489"/>
      <c r="N69" s="489"/>
      <c r="O69" s="489"/>
      <c r="P69" s="489"/>
      <c r="Q69" s="489"/>
      <c r="R69" s="489"/>
      <c r="S69" s="489"/>
      <c r="T69" s="490"/>
      <c r="U69" s="131">
        <v>753</v>
      </c>
      <c r="V69" s="560"/>
      <c r="W69" s="561"/>
      <c r="X69" s="561"/>
      <c r="Y69" s="562"/>
      <c r="Z69" s="131">
        <v>754</v>
      </c>
      <c r="AA69" s="580"/>
      <c r="AB69" s="580"/>
      <c r="AC69" s="580"/>
      <c r="AD69" s="580"/>
      <c r="AE69" s="580"/>
      <c r="AF69" s="131">
        <v>755</v>
      </c>
      <c r="AG69" s="555"/>
      <c r="AH69" s="555"/>
      <c r="AI69" s="555"/>
      <c r="AJ69" s="555"/>
      <c r="AK69" s="555"/>
      <c r="AL69" s="132" t="s">
        <v>119</v>
      </c>
    </row>
    <row r="70" spans="2:38" ht="27" customHeight="1" x14ac:dyDescent="0.25">
      <c r="B70" s="601"/>
      <c r="C70" s="590"/>
      <c r="D70" s="129">
        <v>63</v>
      </c>
      <c r="E70" s="577" t="s">
        <v>312</v>
      </c>
      <c r="F70" s="578"/>
      <c r="G70" s="578"/>
      <c r="H70" s="578"/>
      <c r="I70" s="578"/>
      <c r="J70" s="578"/>
      <c r="K70" s="578"/>
      <c r="L70" s="578"/>
      <c r="M70" s="578"/>
      <c r="N70" s="578"/>
      <c r="O70" s="578"/>
      <c r="P70" s="578"/>
      <c r="Q70" s="578"/>
      <c r="R70" s="578"/>
      <c r="S70" s="578"/>
      <c r="T70" s="579"/>
      <c r="U70" s="131">
        <v>133</v>
      </c>
      <c r="V70" s="560"/>
      <c r="W70" s="561"/>
      <c r="X70" s="561"/>
      <c r="Y70" s="562"/>
      <c r="Z70" s="131">
        <v>138</v>
      </c>
      <c r="AA70" s="580"/>
      <c r="AB70" s="580"/>
      <c r="AC70" s="580"/>
      <c r="AD70" s="580"/>
      <c r="AE70" s="580"/>
      <c r="AF70" s="131">
        <v>134</v>
      </c>
      <c r="AG70" s="555"/>
      <c r="AH70" s="555"/>
      <c r="AI70" s="555"/>
      <c r="AJ70" s="555"/>
      <c r="AK70" s="555"/>
      <c r="AL70" s="132" t="s">
        <v>119</v>
      </c>
    </row>
    <row r="71" spans="2:38" ht="27" customHeight="1" x14ac:dyDescent="0.25">
      <c r="B71" s="601"/>
      <c r="C71" s="590"/>
      <c r="D71" s="129">
        <v>64</v>
      </c>
      <c r="E71" s="577" t="s">
        <v>313</v>
      </c>
      <c r="F71" s="578"/>
      <c r="G71" s="578"/>
      <c r="H71" s="578"/>
      <c r="I71" s="578"/>
      <c r="J71" s="578"/>
      <c r="K71" s="578"/>
      <c r="L71" s="578"/>
      <c r="M71" s="578"/>
      <c r="N71" s="578"/>
      <c r="O71" s="578"/>
      <c r="P71" s="578"/>
      <c r="Q71" s="578"/>
      <c r="R71" s="578"/>
      <c r="S71" s="578"/>
      <c r="T71" s="579"/>
      <c r="U71" s="131">
        <v>32</v>
      </c>
      <c r="V71" s="560"/>
      <c r="W71" s="561"/>
      <c r="X71" s="561"/>
      <c r="Y71" s="562"/>
      <c r="Z71" s="131">
        <v>76</v>
      </c>
      <c r="AA71" s="580"/>
      <c r="AB71" s="580"/>
      <c r="AC71" s="580"/>
      <c r="AD71" s="580"/>
      <c r="AE71" s="580"/>
      <c r="AF71" s="131">
        <v>34</v>
      </c>
      <c r="AG71" s="555"/>
      <c r="AH71" s="555"/>
      <c r="AI71" s="555"/>
      <c r="AJ71" s="555"/>
      <c r="AK71" s="555"/>
      <c r="AL71" s="132" t="s">
        <v>119</v>
      </c>
    </row>
    <row r="72" spans="2:38" ht="27" customHeight="1" x14ac:dyDescent="0.25">
      <c r="B72" s="601"/>
      <c r="C72" s="590"/>
      <c r="D72" s="129">
        <v>65</v>
      </c>
      <c r="E72" s="488" t="s">
        <v>314</v>
      </c>
      <c r="F72" s="581"/>
      <c r="G72" s="581"/>
      <c r="H72" s="581"/>
      <c r="I72" s="581"/>
      <c r="J72" s="581"/>
      <c r="K72" s="581"/>
      <c r="L72" s="581"/>
      <c r="M72" s="581"/>
      <c r="N72" s="581"/>
      <c r="O72" s="581"/>
      <c r="P72" s="581"/>
      <c r="Q72" s="581"/>
      <c r="R72" s="581"/>
      <c r="S72" s="581"/>
      <c r="T72" s="582"/>
      <c r="U72" s="131">
        <v>1643</v>
      </c>
      <c r="V72" s="560"/>
      <c r="W72" s="561"/>
      <c r="X72" s="561"/>
      <c r="Y72" s="562"/>
      <c r="Z72" s="176"/>
      <c r="AA72" s="576"/>
      <c r="AB72" s="576"/>
      <c r="AC72" s="576"/>
      <c r="AD72" s="576"/>
      <c r="AE72" s="576"/>
      <c r="AF72" s="131">
        <v>1644</v>
      </c>
      <c r="AG72" s="555"/>
      <c r="AH72" s="555"/>
      <c r="AI72" s="555"/>
      <c r="AJ72" s="555"/>
      <c r="AK72" s="555"/>
      <c r="AL72" s="132" t="s">
        <v>119</v>
      </c>
    </row>
    <row r="73" spans="2:38" ht="27" customHeight="1" x14ac:dyDescent="0.25">
      <c r="B73" s="601"/>
      <c r="C73" s="590"/>
      <c r="D73" s="129">
        <v>66</v>
      </c>
      <c r="E73" s="488" t="s">
        <v>315</v>
      </c>
      <c r="F73" s="489"/>
      <c r="G73" s="489"/>
      <c r="H73" s="489"/>
      <c r="I73" s="489"/>
      <c r="J73" s="489"/>
      <c r="K73" s="489"/>
      <c r="L73" s="489"/>
      <c r="M73" s="489"/>
      <c r="N73" s="489"/>
      <c r="O73" s="489"/>
      <c r="P73" s="489"/>
      <c r="Q73" s="489"/>
      <c r="R73" s="489"/>
      <c r="S73" s="489"/>
      <c r="T73" s="490"/>
      <c r="U73" s="131">
        <v>1133</v>
      </c>
      <c r="V73" s="560"/>
      <c r="W73" s="561"/>
      <c r="X73" s="561"/>
      <c r="Y73" s="562"/>
      <c r="Z73" s="176"/>
      <c r="AA73" s="576"/>
      <c r="AB73" s="576"/>
      <c r="AC73" s="576"/>
      <c r="AD73" s="576"/>
      <c r="AE73" s="576"/>
      <c r="AF73" s="131">
        <v>1135</v>
      </c>
      <c r="AG73" s="555"/>
      <c r="AH73" s="555"/>
      <c r="AI73" s="555"/>
      <c r="AJ73" s="555"/>
      <c r="AK73" s="555"/>
      <c r="AL73" s="132" t="s">
        <v>119</v>
      </c>
    </row>
    <row r="74" spans="2:38" ht="27" customHeight="1" x14ac:dyDescent="0.25">
      <c r="B74" s="601"/>
      <c r="C74" s="590"/>
      <c r="D74" s="129">
        <v>67</v>
      </c>
      <c r="E74" s="488" t="s">
        <v>316</v>
      </c>
      <c r="F74" s="489"/>
      <c r="G74" s="489"/>
      <c r="H74" s="489"/>
      <c r="I74" s="489"/>
      <c r="J74" s="489"/>
      <c r="K74" s="489"/>
      <c r="L74" s="489"/>
      <c r="M74" s="489"/>
      <c r="N74" s="489"/>
      <c r="O74" s="489"/>
      <c r="P74" s="489"/>
      <c r="Q74" s="489"/>
      <c r="R74" s="489"/>
      <c r="S74" s="489"/>
      <c r="T74" s="490"/>
      <c r="U74" s="131">
        <v>1134</v>
      </c>
      <c r="V74" s="573"/>
      <c r="W74" s="574"/>
      <c r="X74" s="574"/>
      <c r="Y74" s="575"/>
      <c r="Z74" s="176"/>
      <c r="AA74" s="576"/>
      <c r="AB74" s="576"/>
      <c r="AC74" s="576"/>
      <c r="AD74" s="576"/>
      <c r="AE74" s="576"/>
      <c r="AF74" s="131">
        <v>1136</v>
      </c>
      <c r="AG74" s="555"/>
      <c r="AH74" s="555"/>
      <c r="AI74" s="555"/>
      <c r="AJ74" s="555"/>
      <c r="AK74" s="555"/>
      <c r="AL74" s="132" t="s">
        <v>119</v>
      </c>
    </row>
    <row r="75" spans="2:38" ht="55.9" customHeight="1" x14ac:dyDescent="0.25">
      <c r="B75" s="601"/>
      <c r="C75" s="590"/>
      <c r="D75" s="129">
        <v>68</v>
      </c>
      <c r="E75" s="488" t="s">
        <v>317</v>
      </c>
      <c r="F75" s="489"/>
      <c r="G75" s="489"/>
      <c r="H75" s="489"/>
      <c r="I75" s="489"/>
      <c r="J75" s="489"/>
      <c r="K75" s="489"/>
      <c r="L75" s="489"/>
      <c r="M75" s="489"/>
      <c r="N75" s="489"/>
      <c r="O75" s="489"/>
      <c r="P75" s="131">
        <v>911</v>
      </c>
      <c r="Q75" s="560"/>
      <c r="R75" s="561"/>
      <c r="S75" s="561"/>
      <c r="T75" s="561"/>
      <c r="U75" s="561"/>
      <c r="V75" s="488" t="s">
        <v>318</v>
      </c>
      <c r="W75" s="489"/>
      <c r="X75" s="489"/>
      <c r="Y75" s="490"/>
      <c r="Z75" s="131">
        <v>913</v>
      </c>
      <c r="AA75" s="560"/>
      <c r="AB75" s="561"/>
      <c r="AC75" s="561"/>
      <c r="AD75" s="561"/>
      <c r="AE75" s="562"/>
      <c r="AF75" s="131">
        <v>914</v>
      </c>
      <c r="AG75" s="555"/>
      <c r="AH75" s="555"/>
      <c r="AI75" s="555"/>
      <c r="AJ75" s="555"/>
      <c r="AK75" s="555"/>
      <c r="AL75" s="132" t="s">
        <v>119</v>
      </c>
    </row>
    <row r="76" spans="2:38" ht="42.6" customHeight="1" x14ac:dyDescent="0.25">
      <c r="B76" s="601"/>
      <c r="C76" s="590"/>
      <c r="D76" s="129">
        <v>69</v>
      </c>
      <c r="E76" s="488" t="s">
        <v>319</v>
      </c>
      <c r="F76" s="489"/>
      <c r="G76" s="489"/>
      <c r="H76" s="489"/>
      <c r="I76" s="489"/>
      <c r="J76" s="489"/>
      <c r="K76" s="489"/>
      <c r="L76" s="489"/>
      <c r="M76" s="489"/>
      <c r="N76" s="489"/>
      <c r="O76" s="490"/>
      <c r="P76" s="131">
        <v>923</v>
      </c>
      <c r="Q76" s="570"/>
      <c r="R76" s="571"/>
      <c r="S76" s="571"/>
      <c r="T76" s="571"/>
      <c r="U76" s="572"/>
      <c r="V76" s="488" t="s">
        <v>320</v>
      </c>
      <c r="W76" s="489"/>
      <c r="X76" s="489"/>
      <c r="Y76" s="490"/>
      <c r="Z76" s="131">
        <v>924</v>
      </c>
      <c r="AA76" s="560"/>
      <c r="AB76" s="561"/>
      <c r="AC76" s="561"/>
      <c r="AD76" s="561"/>
      <c r="AE76" s="562"/>
      <c r="AF76" s="131">
        <v>925</v>
      </c>
      <c r="AG76" s="555"/>
      <c r="AH76" s="555"/>
      <c r="AI76" s="555"/>
      <c r="AJ76" s="555"/>
      <c r="AK76" s="555"/>
      <c r="AL76" s="132" t="s">
        <v>119</v>
      </c>
    </row>
    <row r="77" spans="2:38" ht="27" customHeight="1" x14ac:dyDescent="0.25">
      <c r="B77" s="601"/>
      <c r="C77" s="590"/>
      <c r="D77" s="129">
        <v>70</v>
      </c>
      <c r="E77" s="488" t="s">
        <v>321</v>
      </c>
      <c r="F77" s="489"/>
      <c r="G77" s="489"/>
      <c r="H77" s="489"/>
      <c r="I77" s="489"/>
      <c r="J77" s="489"/>
      <c r="K77" s="489"/>
      <c r="L77" s="489"/>
      <c r="M77" s="489"/>
      <c r="N77" s="489"/>
      <c r="O77" s="489"/>
      <c r="P77" s="489"/>
      <c r="Q77" s="489"/>
      <c r="R77" s="489"/>
      <c r="S77" s="489"/>
      <c r="T77" s="489"/>
      <c r="U77" s="489"/>
      <c r="V77" s="489"/>
      <c r="W77" s="489"/>
      <c r="X77" s="489"/>
      <c r="Y77" s="489"/>
      <c r="Z77" s="489"/>
      <c r="AA77" s="489"/>
      <c r="AB77" s="489"/>
      <c r="AC77" s="489"/>
      <c r="AD77" s="489"/>
      <c r="AE77" s="490"/>
      <c r="AF77" s="131">
        <v>1048</v>
      </c>
      <c r="AG77" s="555"/>
      <c r="AH77" s="555"/>
      <c r="AI77" s="555"/>
      <c r="AJ77" s="555"/>
      <c r="AK77" s="555"/>
      <c r="AL77" s="177" t="s">
        <v>119</v>
      </c>
    </row>
    <row r="78" spans="2:38" ht="46.15" customHeight="1" x14ac:dyDescent="0.25">
      <c r="B78" s="601"/>
      <c r="C78" s="590"/>
      <c r="D78" s="129">
        <v>71</v>
      </c>
      <c r="E78" s="488" t="s">
        <v>322</v>
      </c>
      <c r="F78" s="489"/>
      <c r="G78" s="489"/>
      <c r="H78" s="489"/>
      <c r="I78" s="489"/>
      <c r="J78" s="489"/>
      <c r="K78" s="489"/>
      <c r="L78" s="489"/>
      <c r="M78" s="489"/>
      <c r="N78" s="489"/>
      <c r="O78" s="490"/>
      <c r="P78" s="131">
        <v>1051</v>
      </c>
      <c r="Q78" s="560"/>
      <c r="R78" s="561"/>
      <c r="S78" s="561"/>
      <c r="T78" s="561"/>
      <c r="U78" s="562"/>
      <c r="V78" s="488" t="s">
        <v>323</v>
      </c>
      <c r="W78" s="489"/>
      <c r="X78" s="489"/>
      <c r="Y78" s="490"/>
      <c r="Z78" s="131">
        <v>1052</v>
      </c>
      <c r="AA78" s="560"/>
      <c r="AB78" s="561"/>
      <c r="AC78" s="561"/>
      <c r="AD78" s="561"/>
      <c r="AE78" s="562"/>
      <c r="AF78" s="131">
        <v>1053</v>
      </c>
      <c r="AG78" s="555"/>
      <c r="AH78" s="555"/>
      <c r="AI78" s="555"/>
      <c r="AJ78" s="555"/>
      <c r="AK78" s="555"/>
      <c r="AL78" s="132" t="s">
        <v>119</v>
      </c>
    </row>
    <row r="79" spans="2:38" ht="27" customHeight="1" x14ac:dyDescent="0.25">
      <c r="B79" s="601"/>
      <c r="C79" s="590"/>
      <c r="D79" s="129">
        <v>72</v>
      </c>
      <c r="E79" s="488" t="s">
        <v>324</v>
      </c>
      <c r="F79" s="489"/>
      <c r="G79" s="489"/>
      <c r="H79" s="489"/>
      <c r="I79" s="489"/>
      <c r="J79" s="489"/>
      <c r="K79" s="489"/>
      <c r="L79" s="489"/>
      <c r="M79" s="489"/>
      <c r="N79" s="489"/>
      <c r="O79" s="490"/>
      <c r="P79" s="131">
        <v>21</v>
      </c>
      <c r="Q79" s="560"/>
      <c r="R79" s="561"/>
      <c r="S79" s="561"/>
      <c r="T79" s="561"/>
      <c r="U79" s="562"/>
      <c r="V79" s="488" t="s">
        <v>325</v>
      </c>
      <c r="W79" s="489"/>
      <c r="X79" s="489"/>
      <c r="Y79" s="490"/>
      <c r="Z79" s="131">
        <v>43</v>
      </c>
      <c r="AA79" s="560"/>
      <c r="AB79" s="561"/>
      <c r="AC79" s="561"/>
      <c r="AD79" s="561"/>
      <c r="AE79" s="562"/>
      <c r="AF79" s="131">
        <v>756</v>
      </c>
      <c r="AG79" s="555"/>
      <c r="AH79" s="555"/>
      <c r="AI79" s="555"/>
      <c r="AJ79" s="555"/>
      <c r="AK79" s="555"/>
      <c r="AL79" s="132" t="s">
        <v>119</v>
      </c>
    </row>
    <row r="80" spans="2:38" ht="36" customHeight="1" x14ac:dyDescent="0.25">
      <c r="B80" s="601"/>
      <c r="C80" s="590"/>
      <c r="D80" s="129">
        <v>73</v>
      </c>
      <c r="E80" s="488" t="s">
        <v>326</v>
      </c>
      <c r="F80" s="489"/>
      <c r="G80" s="489"/>
      <c r="H80" s="489"/>
      <c r="I80" s="489"/>
      <c r="J80" s="489"/>
      <c r="K80" s="489"/>
      <c r="L80" s="489"/>
      <c r="M80" s="489"/>
      <c r="N80" s="489"/>
      <c r="O80" s="490"/>
      <c r="P80" s="131">
        <v>767</v>
      </c>
      <c r="Q80" s="560"/>
      <c r="R80" s="561"/>
      <c r="S80" s="561"/>
      <c r="T80" s="561"/>
      <c r="U80" s="562"/>
      <c r="V80" s="493" t="s">
        <v>327</v>
      </c>
      <c r="W80" s="494"/>
      <c r="X80" s="494"/>
      <c r="Y80" s="495"/>
      <c r="Z80" s="131">
        <v>862</v>
      </c>
      <c r="AA80" s="560"/>
      <c r="AB80" s="561"/>
      <c r="AC80" s="561"/>
      <c r="AD80" s="561"/>
      <c r="AE80" s="562"/>
      <c r="AF80" s="131">
        <v>863</v>
      </c>
      <c r="AG80" s="555"/>
      <c r="AH80" s="555"/>
      <c r="AI80" s="555"/>
      <c r="AJ80" s="555"/>
      <c r="AK80" s="555"/>
      <c r="AL80" s="132" t="s">
        <v>119</v>
      </c>
    </row>
    <row r="81" spans="2:41" ht="27" customHeight="1" x14ac:dyDescent="0.25">
      <c r="B81" s="601"/>
      <c r="C81" s="567" t="s">
        <v>328</v>
      </c>
      <c r="D81" s="129">
        <v>74</v>
      </c>
      <c r="E81" s="488" t="s">
        <v>329</v>
      </c>
      <c r="F81" s="489"/>
      <c r="G81" s="489"/>
      <c r="H81" s="489"/>
      <c r="I81" s="489"/>
      <c r="J81" s="489"/>
      <c r="K81" s="489"/>
      <c r="L81" s="489"/>
      <c r="M81" s="489"/>
      <c r="N81" s="489"/>
      <c r="O81" s="489"/>
      <c r="P81" s="489"/>
      <c r="Q81" s="489"/>
      <c r="R81" s="489"/>
      <c r="S81" s="489"/>
      <c r="T81" s="490"/>
      <c r="U81" s="131">
        <v>51</v>
      </c>
      <c r="V81" s="560"/>
      <c r="W81" s="561"/>
      <c r="X81" s="561"/>
      <c r="Y81" s="562"/>
      <c r="Z81" s="131">
        <v>63</v>
      </c>
      <c r="AA81" s="560"/>
      <c r="AB81" s="561"/>
      <c r="AC81" s="561"/>
      <c r="AD81" s="561"/>
      <c r="AE81" s="562"/>
      <c r="AF81" s="131">
        <v>71</v>
      </c>
      <c r="AG81" s="555"/>
      <c r="AH81" s="555"/>
      <c r="AI81" s="555"/>
      <c r="AJ81" s="555"/>
      <c r="AK81" s="555"/>
      <c r="AL81" s="132" t="s">
        <v>119</v>
      </c>
    </row>
    <row r="82" spans="2:41" ht="27" customHeight="1" x14ac:dyDescent="0.25">
      <c r="B82" s="601"/>
      <c r="C82" s="568"/>
      <c r="D82" s="129">
        <v>75</v>
      </c>
      <c r="E82" s="488" t="s">
        <v>330</v>
      </c>
      <c r="F82" s="489"/>
      <c r="G82" s="489"/>
      <c r="H82" s="489"/>
      <c r="I82" s="489"/>
      <c r="J82" s="489"/>
      <c r="K82" s="489"/>
      <c r="L82" s="489"/>
      <c r="M82" s="489"/>
      <c r="N82" s="489"/>
      <c r="O82" s="490"/>
      <c r="P82" s="131">
        <v>36</v>
      </c>
      <c r="Q82" s="560"/>
      <c r="R82" s="561"/>
      <c r="S82" s="561"/>
      <c r="T82" s="561"/>
      <c r="U82" s="562"/>
      <c r="V82" s="488" t="s">
        <v>331</v>
      </c>
      <c r="W82" s="489"/>
      <c r="X82" s="489"/>
      <c r="Y82" s="490"/>
      <c r="Z82" s="131">
        <v>848</v>
      </c>
      <c r="AA82" s="560"/>
      <c r="AB82" s="561"/>
      <c r="AC82" s="561"/>
      <c r="AD82" s="561"/>
      <c r="AE82" s="562"/>
      <c r="AF82" s="131">
        <v>849</v>
      </c>
      <c r="AG82" s="555"/>
      <c r="AH82" s="555"/>
      <c r="AI82" s="555"/>
      <c r="AJ82" s="555"/>
      <c r="AK82" s="555"/>
      <c r="AL82" s="178" t="s">
        <v>155</v>
      </c>
    </row>
    <row r="83" spans="2:41" ht="42.6" customHeight="1" x14ac:dyDescent="0.25">
      <c r="B83" s="601"/>
      <c r="C83" s="568"/>
      <c r="D83" s="129">
        <v>76</v>
      </c>
      <c r="E83" s="488" t="s">
        <v>332</v>
      </c>
      <c r="F83" s="489"/>
      <c r="G83" s="489"/>
      <c r="H83" s="489"/>
      <c r="I83" s="489"/>
      <c r="J83" s="489"/>
      <c r="K83" s="489"/>
      <c r="L83" s="489"/>
      <c r="M83" s="489"/>
      <c r="N83" s="489"/>
      <c r="O83" s="490"/>
      <c r="P83" s="131">
        <v>82</v>
      </c>
      <c r="Q83" s="560"/>
      <c r="R83" s="561"/>
      <c r="S83" s="561"/>
      <c r="T83" s="561"/>
      <c r="U83" s="562"/>
      <c r="V83" s="488" t="s">
        <v>333</v>
      </c>
      <c r="W83" s="489"/>
      <c r="X83" s="489"/>
      <c r="Y83" s="490"/>
      <c r="Z83" s="131">
        <v>1123</v>
      </c>
      <c r="AA83" s="560"/>
      <c r="AB83" s="561"/>
      <c r="AC83" s="561"/>
      <c r="AD83" s="561"/>
      <c r="AE83" s="562"/>
      <c r="AF83" s="131">
        <v>1125</v>
      </c>
      <c r="AG83" s="555"/>
      <c r="AH83" s="555"/>
      <c r="AI83" s="555"/>
      <c r="AJ83" s="555"/>
      <c r="AK83" s="555"/>
      <c r="AL83" s="178" t="s">
        <v>155</v>
      </c>
    </row>
    <row r="84" spans="2:41" ht="34.15" customHeight="1" x14ac:dyDescent="0.25">
      <c r="B84" s="601"/>
      <c r="C84" s="568"/>
      <c r="D84" s="129">
        <v>77</v>
      </c>
      <c r="E84" s="488" t="s">
        <v>334</v>
      </c>
      <c r="F84" s="489"/>
      <c r="G84" s="489"/>
      <c r="H84" s="489"/>
      <c r="I84" s="489"/>
      <c r="J84" s="489"/>
      <c r="K84" s="489"/>
      <c r="L84" s="489"/>
      <c r="M84" s="489"/>
      <c r="N84" s="489"/>
      <c r="O84" s="490"/>
      <c r="P84" s="131">
        <v>83</v>
      </c>
      <c r="Q84" s="560"/>
      <c r="R84" s="561"/>
      <c r="S84" s="561"/>
      <c r="T84" s="561"/>
      <c r="U84" s="562"/>
      <c r="V84" s="488" t="s">
        <v>335</v>
      </c>
      <c r="W84" s="489"/>
      <c r="X84" s="489"/>
      <c r="Y84" s="490"/>
      <c r="Z84" s="131">
        <v>173</v>
      </c>
      <c r="AA84" s="560"/>
      <c r="AB84" s="561"/>
      <c r="AC84" s="561"/>
      <c r="AD84" s="561"/>
      <c r="AE84" s="562"/>
      <c r="AF84" s="131">
        <v>612</v>
      </c>
      <c r="AG84" s="555"/>
      <c r="AH84" s="555"/>
      <c r="AI84" s="555"/>
      <c r="AJ84" s="555"/>
      <c r="AK84" s="555"/>
      <c r="AL84" s="178" t="s">
        <v>155</v>
      </c>
    </row>
    <row r="85" spans="2:41" ht="38.450000000000003" customHeight="1" x14ac:dyDescent="0.25">
      <c r="B85" s="601"/>
      <c r="C85" s="568"/>
      <c r="D85" s="129">
        <v>78</v>
      </c>
      <c r="E85" s="488" t="s">
        <v>336</v>
      </c>
      <c r="F85" s="489"/>
      <c r="G85" s="489"/>
      <c r="H85" s="489"/>
      <c r="I85" s="489"/>
      <c r="J85" s="489"/>
      <c r="K85" s="489"/>
      <c r="L85" s="489"/>
      <c r="M85" s="489"/>
      <c r="N85" s="489"/>
      <c r="O85" s="490"/>
      <c r="P85" s="131">
        <v>198</v>
      </c>
      <c r="Q85" s="560"/>
      <c r="R85" s="561"/>
      <c r="S85" s="561"/>
      <c r="T85" s="561"/>
      <c r="U85" s="562"/>
      <c r="V85" s="488" t="s">
        <v>337</v>
      </c>
      <c r="W85" s="489"/>
      <c r="X85" s="489"/>
      <c r="Y85" s="490"/>
      <c r="Z85" s="131">
        <v>54</v>
      </c>
      <c r="AA85" s="560"/>
      <c r="AB85" s="561"/>
      <c r="AC85" s="561"/>
      <c r="AD85" s="561"/>
      <c r="AE85" s="562"/>
      <c r="AF85" s="131">
        <v>611</v>
      </c>
      <c r="AG85" s="555"/>
      <c r="AH85" s="555"/>
      <c r="AI85" s="555"/>
      <c r="AJ85" s="555"/>
      <c r="AK85" s="555"/>
      <c r="AL85" s="178" t="s">
        <v>155</v>
      </c>
    </row>
    <row r="86" spans="2:41" ht="43.9" customHeight="1" x14ac:dyDescent="0.25">
      <c r="B86" s="601"/>
      <c r="C86" s="568"/>
      <c r="D86" s="129">
        <v>79</v>
      </c>
      <c r="E86" s="488" t="s">
        <v>338</v>
      </c>
      <c r="F86" s="489"/>
      <c r="G86" s="489"/>
      <c r="H86" s="489"/>
      <c r="I86" s="489"/>
      <c r="J86" s="489"/>
      <c r="K86" s="489"/>
      <c r="L86" s="489"/>
      <c r="M86" s="489"/>
      <c r="N86" s="489"/>
      <c r="O86" s="490"/>
      <c r="P86" s="131">
        <v>832</v>
      </c>
      <c r="Q86" s="560"/>
      <c r="R86" s="561"/>
      <c r="S86" s="561"/>
      <c r="T86" s="561"/>
      <c r="U86" s="562"/>
      <c r="V86" s="488" t="s">
        <v>339</v>
      </c>
      <c r="W86" s="489"/>
      <c r="X86" s="489"/>
      <c r="Y86" s="490"/>
      <c r="Z86" s="131">
        <v>833</v>
      </c>
      <c r="AA86" s="560"/>
      <c r="AB86" s="561"/>
      <c r="AC86" s="561"/>
      <c r="AD86" s="561"/>
      <c r="AE86" s="562"/>
      <c r="AF86" s="131">
        <v>834</v>
      </c>
      <c r="AG86" s="555"/>
      <c r="AH86" s="555"/>
      <c r="AI86" s="555"/>
      <c r="AJ86" s="555"/>
      <c r="AK86" s="555"/>
      <c r="AL86" s="178" t="s">
        <v>155</v>
      </c>
    </row>
    <row r="87" spans="2:41" ht="47.45" customHeight="1" x14ac:dyDescent="0.25">
      <c r="B87" s="601"/>
      <c r="C87" s="568"/>
      <c r="D87" s="129">
        <v>80</v>
      </c>
      <c r="E87" s="488" t="s">
        <v>340</v>
      </c>
      <c r="F87" s="489"/>
      <c r="G87" s="489"/>
      <c r="H87" s="489"/>
      <c r="I87" s="489"/>
      <c r="J87" s="489"/>
      <c r="K87" s="489"/>
      <c r="L87" s="489"/>
      <c r="M87" s="489"/>
      <c r="N87" s="489"/>
      <c r="O87" s="490"/>
      <c r="P87" s="131">
        <v>912</v>
      </c>
      <c r="Q87" s="560"/>
      <c r="R87" s="561"/>
      <c r="S87" s="561"/>
      <c r="T87" s="561"/>
      <c r="U87" s="562"/>
      <c r="V87" s="488" t="s">
        <v>341</v>
      </c>
      <c r="W87" s="489"/>
      <c r="X87" s="489"/>
      <c r="Y87" s="490"/>
      <c r="Z87" s="131">
        <v>167</v>
      </c>
      <c r="AA87" s="560"/>
      <c r="AB87" s="561"/>
      <c r="AC87" s="561"/>
      <c r="AD87" s="561"/>
      <c r="AE87" s="562"/>
      <c r="AF87" s="131">
        <v>747</v>
      </c>
      <c r="AG87" s="555"/>
      <c r="AH87" s="555"/>
      <c r="AI87" s="555"/>
      <c r="AJ87" s="555"/>
      <c r="AK87" s="555"/>
      <c r="AL87" s="178" t="s">
        <v>155</v>
      </c>
    </row>
    <row r="88" spans="2:41" ht="42" customHeight="1" x14ac:dyDescent="0.25">
      <c r="B88" s="601"/>
      <c r="C88" s="568"/>
      <c r="D88" s="129">
        <v>81</v>
      </c>
      <c r="E88" s="488" t="s">
        <v>342</v>
      </c>
      <c r="F88" s="489"/>
      <c r="G88" s="489"/>
      <c r="H88" s="489"/>
      <c r="I88" s="489"/>
      <c r="J88" s="489"/>
      <c r="K88" s="489"/>
      <c r="L88" s="489"/>
      <c r="M88" s="489"/>
      <c r="N88" s="489"/>
      <c r="O88" s="490"/>
      <c r="P88" s="131">
        <v>119</v>
      </c>
      <c r="Q88" s="560"/>
      <c r="R88" s="561"/>
      <c r="S88" s="561"/>
      <c r="T88" s="561"/>
      <c r="U88" s="562"/>
      <c r="V88" s="488" t="s">
        <v>343</v>
      </c>
      <c r="W88" s="489"/>
      <c r="X88" s="489"/>
      <c r="Y88" s="490"/>
      <c r="Z88" s="131">
        <v>116</v>
      </c>
      <c r="AA88" s="560"/>
      <c r="AB88" s="561"/>
      <c r="AC88" s="561"/>
      <c r="AD88" s="561"/>
      <c r="AE88" s="562"/>
      <c r="AF88" s="131">
        <v>757</v>
      </c>
      <c r="AG88" s="555"/>
      <c r="AH88" s="555"/>
      <c r="AI88" s="555"/>
      <c r="AJ88" s="555"/>
      <c r="AK88" s="555"/>
      <c r="AL88" s="178" t="s">
        <v>155</v>
      </c>
    </row>
    <row r="89" spans="2:41" ht="32.450000000000003" customHeight="1" x14ac:dyDescent="0.25">
      <c r="B89" s="601"/>
      <c r="C89" s="568"/>
      <c r="D89" s="129">
        <v>82</v>
      </c>
      <c r="E89" s="488" t="s">
        <v>344</v>
      </c>
      <c r="F89" s="489"/>
      <c r="G89" s="489"/>
      <c r="H89" s="489"/>
      <c r="I89" s="489"/>
      <c r="J89" s="489"/>
      <c r="K89" s="489"/>
      <c r="L89" s="489"/>
      <c r="M89" s="489"/>
      <c r="N89" s="489"/>
      <c r="O89" s="490"/>
      <c r="P89" s="131">
        <v>58</v>
      </c>
      <c r="Q89" s="560"/>
      <c r="R89" s="561"/>
      <c r="S89" s="561"/>
      <c r="T89" s="561"/>
      <c r="U89" s="562"/>
      <c r="V89" s="488" t="s">
        <v>345</v>
      </c>
      <c r="W89" s="489"/>
      <c r="X89" s="489"/>
      <c r="Y89" s="490"/>
      <c r="Z89" s="131">
        <v>870</v>
      </c>
      <c r="AA89" s="560"/>
      <c r="AB89" s="561"/>
      <c r="AC89" s="561"/>
      <c r="AD89" s="561"/>
      <c r="AE89" s="562"/>
      <c r="AF89" s="131">
        <v>871</v>
      </c>
      <c r="AG89" s="555"/>
      <c r="AH89" s="555"/>
      <c r="AI89" s="555"/>
      <c r="AJ89" s="555"/>
      <c r="AK89" s="555"/>
      <c r="AL89" s="178" t="s">
        <v>155</v>
      </c>
    </row>
    <row r="90" spans="2:41" ht="27" customHeight="1" x14ac:dyDescent="0.25">
      <c r="B90" s="601"/>
      <c r="C90" s="568"/>
      <c r="D90" s="198">
        <v>83</v>
      </c>
      <c r="E90" s="563" t="s">
        <v>346</v>
      </c>
      <c r="F90" s="564"/>
      <c r="G90" s="564"/>
      <c r="H90" s="564"/>
      <c r="I90" s="564"/>
      <c r="J90" s="564"/>
      <c r="K90" s="564"/>
      <c r="L90" s="564"/>
      <c r="M90" s="564"/>
      <c r="N90" s="564"/>
      <c r="O90" s="564"/>
      <c r="P90" s="564"/>
      <c r="Q90" s="564"/>
      <c r="R90" s="564"/>
      <c r="S90" s="564"/>
      <c r="T90" s="564"/>
      <c r="U90" s="564"/>
      <c r="V90" s="564"/>
      <c r="W90" s="564"/>
      <c r="X90" s="564"/>
      <c r="Y90" s="564"/>
      <c r="Z90" s="564"/>
      <c r="AA90" s="564"/>
      <c r="AB90" s="564"/>
      <c r="AC90" s="564"/>
      <c r="AD90" s="564"/>
      <c r="AE90" s="565"/>
      <c r="AF90" s="203">
        <v>1645</v>
      </c>
      <c r="AG90" s="566">
        <f>-'1947 RETIROS'!S13</f>
        <v>-441981.2</v>
      </c>
      <c r="AH90" s="566"/>
      <c r="AI90" s="566"/>
      <c r="AJ90" s="566"/>
      <c r="AK90" s="566"/>
      <c r="AL90" s="178" t="s">
        <v>155</v>
      </c>
    </row>
    <row r="91" spans="2:41" ht="27" customHeight="1" x14ac:dyDescent="0.25">
      <c r="B91" s="601"/>
      <c r="C91" s="568"/>
      <c r="D91" s="129">
        <v>84</v>
      </c>
      <c r="E91" s="488" t="s">
        <v>347</v>
      </c>
      <c r="F91" s="489"/>
      <c r="G91" s="489"/>
      <c r="H91" s="489"/>
      <c r="I91" s="489"/>
      <c r="J91" s="489"/>
      <c r="K91" s="489"/>
      <c r="L91" s="489"/>
      <c r="M91" s="489"/>
      <c r="N91" s="489"/>
      <c r="O91" s="490"/>
      <c r="P91" s="131">
        <v>181</v>
      </c>
      <c r="Q91" s="560"/>
      <c r="R91" s="561"/>
      <c r="S91" s="561"/>
      <c r="T91" s="561"/>
      <c r="U91" s="562"/>
      <c r="V91" s="488" t="s">
        <v>348</v>
      </c>
      <c r="W91" s="489"/>
      <c r="X91" s="489"/>
      <c r="Y91" s="490"/>
      <c r="Z91" s="131">
        <v>881</v>
      </c>
      <c r="AA91" s="560"/>
      <c r="AB91" s="561"/>
      <c r="AC91" s="561"/>
      <c r="AD91" s="561"/>
      <c r="AE91" s="562"/>
      <c r="AF91" s="131">
        <v>882</v>
      </c>
      <c r="AG91" s="555"/>
      <c r="AH91" s="555"/>
      <c r="AI91" s="555"/>
      <c r="AJ91" s="555"/>
      <c r="AK91" s="555"/>
      <c r="AL91" s="178" t="s">
        <v>155</v>
      </c>
    </row>
    <row r="92" spans="2:41" s="119" customFormat="1" ht="27" customHeight="1" x14ac:dyDescent="0.25">
      <c r="B92" s="601"/>
      <c r="C92" s="569"/>
      <c r="D92" s="129">
        <v>85</v>
      </c>
      <c r="E92" s="488" t="s">
        <v>349</v>
      </c>
      <c r="F92" s="489"/>
      <c r="G92" s="489"/>
      <c r="H92" s="489"/>
      <c r="I92" s="489"/>
      <c r="J92" s="489"/>
      <c r="K92" s="489"/>
      <c r="L92" s="489"/>
      <c r="M92" s="489"/>
      <c r="N92" s="489"/>
      <c r="O92" s="489"/>
      <c r="P92" s="131">
        <v>1646</v>
      </c>
      <c r="Q92" s="560"/>
      <c r="R92" s="561"/>
      <c r="S92" s="561"/>
      <c r="T92" s="561"/>
      <c r="U92" s="562"/>
      <c r="V92" s="488" t="s">
        <v>350</v>
      </c>
      <c r="W92" s="489"/>
      <c r="X92" s="489"/>
      <c r="Y92" s="490"/>
      <c r="Z92" s="131">
        <v>1647</v>
      </c>
      <c r="AA92" s="560"/>
      <c r="AB92" s="561"/>
      <c r="AC92" s="561"/>
      <c r="AD92" s="561"/>
      <c r="AE92" s="562"/>
      <c r="AF92" s="131">
        <v>1648</v>
      </c>
      <c r="AG92" s="555"/>
      <c r="AH92" s="555"/>
      <c r="AI92" s="555"/>
      <c r="AJ92" s="555"/>
      <c r="AK92" s="555"/>
      <c r="AL92" s="178" t="s">
        <v>155</v>
      </c>
      <c r="AM92" s="116"/>
      <c r="AN92" s="114"/>
      <c r="AO92" s="114"/>
    </row>
    <row r="93" spans="2:41" ht="27" customHeight="1" x14ac:dyDescent="0.25">
      <c r="B93" s="601"/>
      <c r="C93" s="176"/>
      <c r="D93" s="129">
        <v>86</v>
      </c>
      <c r="E93" s="488" t="s">
        <v>351</v>
      </c>
      <c r="F93" s="489"/>
      <c r="G93" s="489"/>
      <c r="H93" s="489"/>
      <c r="I93" s="489"/>
      <c r="J93" s="489"/>
      <c r="K93" s="489"/>
      <c r="L93" s="489"/>
      <c r="M93" s="489"/>
      <c r="N93" s="489"/>
      <c r="O93" s="489"/>
      <c r="P93" s="489"/>
      <c r="Q93" s="489"/>
      <c r="R93" s="489"/>
      <c r="S93" s="489"/>
      <c r="T93" s="489"/>
      <c r="U93" s="489"/>
      <c r="V93" s="489"/>
      <c r="W93" s="489"/>
      <c r="X93" s="489"/>
      <c r="Y93" s="489"/>
      <c r="Z93" s="489"/>
      <c r="AA93" s="489"/>
      <c r="AB93" s="489"/>
      <c r="AC93" s="489"/>
      <c r="AD93" s="489"/>
      <c r="AE93" s="490"/>
      <c r="AF93" s="131">
        <v>1649</v>
      </c>
      <c r="AG93" s="555"/>
      <c r="AH93" s="555"/>
      <c r="AI93" s="555"/>
      <c r="AJ93" s="555"/>
      <c r="AK93" s="555"/>
      <c r="AL93" s="132" t="s">
        <v>119</v>
      </c>
    </row>
    <row r="94" spans="2:41" ht="27" customHeight="1" x14ac:dyDescent="0.25">
      <c r="B94" s="601"/>
      <c r="C94" s="176"/>
      <c r="D94" s="129">
        <v>87</v>
      </c>
      <c r="E94" s="488" t="s">
        <v>352</v>
      </c>
      <c r="F94" s="489"/>
      <c r="G94" s="489"/>
      <c r="H94" s="489"/>
      <c r="I94" s="489"/>
      <c r="J94" s="489"/>
      <c r="K94" s="489"/>
      <c r="L94" s="489"/>
      <c r="M94" s="489"/>
      <c r="N94" s="489"/>
      <c r="O94" s="489"/>
      <c r="P94" s="489"/>
      <c r="Q94" s="489"/>
      <c r="R94" s="489"/>
      <c r="S94" s="489"/>
      <c r="T94" s="489"/>
      <c r="U94" s="489"/>
      <c r="V94" s="489"/>
      <c r="W94" s="489"/>
      <c r="X94" s="489"/>
      <c r="Y94" s="489"/>
      <c r="Z94" s="489"/>
      <c r="AA94" s="489"/>
      <c r="AB94" s="489"/>
      <c r="AC94" s="489"/>
      <c r="AD94" s="489"/>
      <c r="AE94" s="490"/>
      <c r="AF94" s="131">
        <v>900</v>
      </c>
      <c r="AG94" s="555"/>
      <c r="AH94" s="555"/>
      <c r="AI94" s="555"/>
      <c r="AJ94" s="555"/>
      <c r="AK94" s="555"/>
      <c r="AL94" s="132" t="s">
        <v>119</v>
      </c>
    </row>
    <row r="95" spans="2:41" ht="27" customHeight="1" thickBot="1" x14ac:dyDescent="0.3">
      <c r="B95" s="602"/>
      <c r="C95" s="179"/>
      <c r="D95" s="220">
        <v>88</v>
      </c>
      <c r="E95" s="556" t="s">
        <v>353</v>
      </c>
      <c r="F95" s="557"/>
      <c r="G95" s="557"/>
      <c r="H95" s="557"/>
      <c r="I95" s="557"/>
      <c r="J95" s="557"/>
      <c r="K95" s="557"/>
      <c r="L95" s="557"/>
      <c r="M95" s="557"/>
      <c r="N95" s="557"/>
      <c r="O95" s="557"/>
      <c r="P95" s="557"/>
      <c r="Q95" s="557"/>
      <c r="R95" s="557"/>
      <c r="S95" s="557"/>
      <c r="T95" s="557"/>
      <c r="U95" s="557"/>
      <c r="V95" s="557"/>
      <c r="W95" s="557"/>
      <c r="X95" s="557"/>
      <c r="Y95" s="557"/>
      <c r="Z95" s="557"/>
      <c r="AA95" s="557"/>
      <c r="AB95" s="557"/>
      <c r="AC95" s="557"/>
      <c r="AD95" s="557"/>
      <c r="AE95" s="558"/>
      <c r="AF95" s="221">
        <v>305</v>
      </c>
      <c r="AG95" s="559">
        <f>+AA28+AG90</f>
        <v>212749.21600000019</v>
      </c>
      <c r="AH95" s="559"/>
      <c r="AI95" s="559"/>
      <c r="AJ95" s="559"/>
      <c r="AK95" s="559"/>
      <c r="AL95" s="222" t="s">
        <v>131</v>
      </c>
    </row>
    <row r="96" spans="2:41" ht="15.75" thickBot="1" x14ac:dyDescent="0.3">
      <c r="AF96" s="120"/>
      <c r="AG96" s="114" t="s">
        <v>354</v>
      </c>
    </row>
    <row r="97" spans="2:38" x14ac:dyDescent="0.25">
      <c r="B97" s="539" t="s">
        <v>185</v>
      </c>
      <c r="C97" s="540"/>
      <c r="D97" s="540"/>
      <c r="E97" s="540"/>
      <c r="F97" s="540"/>
      <c r="G97" s="540"/>
      <c r="H97" s="540"/>
      <c r="I97" s="540"/>
      <c r="J97" s="540"/>
      <c r="K97" s="540"/>
      <c r="L97" s="540"/>
      <c r="M97" s="540"/>
      <c r="N97" s="540"/>
      <c r="O97" s="540"/>
      <c r="P97" s="541"/>
      <c r="R97" s="542" t="s">
        <v>355</v>
      </c>
      <c r="S97" s="543"/>
      <c r="T97" s="543"/>
      <c r="U97" s="543"/>
      <c r="V97" s="543"/>
      <c r="W97" s="543"/>
      <c r="X97" s="543"/>
      <c r="Y97" s="544"/>
      <c r="Z97" s="545" t="s">
        <v>356</v>
      </c>
      <c r="AA97" s="543"/>
      <c r="AB97" s="543"/>
      <c r="AC97" s="543"/>
      <c r="AD97" s="543"/>
      <c r="AE97" s="544"/>
      <c r="AF97" s="545" t="s">
        <v>357</v>
      </c>
      <c r="AG97" s="543"/>
      <c r="AH97" s="543"/>
      <c r="AI97" s="543"/>
      <c r="AJ97" s="543"/>
      <c r="AK97" s="543"/>
      <c r="AL97" s="546"/>
    </row>
    <row r="98" spans="2:38" ht="15.75" thickBot="1" x14ac:dyDescent="0.3">
      <c r="B98" s="181" t="s">
        <v>358</v>
      </c>
      <c r="C98" s="182"/>
      <c r="D98" s="183"/>
      <c r="E98" s="182"/>
      <c r="F98" s="182"/>
      <c r="G98" s="182"/>
      <c r="H98" s="182"/>
      <c r="I98" s="182"/>
      <c r="J98" s="182"/>
      <c r="K98" s="182"/>
      <c r="L98" s="547"/>
      <c r="M98" s="547"/>
      <c r="N98" s="547"/>
      <c r="O98" s="547"/>
      <c r="P98" s="184"/>
      <c r="R98" s="185" t="s">
        <v>359</v>
      </c>
      <c r="S98" s="548"/>
      <c r="T98" s="549"/>
      <c r="U98" s="549"/>
      <c r="V98" s="549"/>
      <c r="W98" s="549"/>
      <c r="X98" s="549"/>
      <c r="Y98" s="550"/>
      <c r="Z98" s="186" t="s">
        <v>360</v>
      </c>
      <c r="AA98" s="551"/>
      <c r="AB98" s="551"/>
      <c r="AC98" s="551"/>
      <c r="AD98" s="551"/>
      <c r="AE98" s="551"/>
      <c r="AF98" s="186" t="s">
        <v>361</v>
      </c>
      <c r="AG98" s="552"/>
      <c r="AH98" s="553"/>
      <c r="AI98" s="553"/>
      <c r="AJ98" s="553"/>
      <c r="AK98" s="553"/>
      <c r="AL98" s="554"/>
    </row>
    <row r="99" spans="2:38" ht="15.75" thickBot="1" x14ac:dyDescent="0.3"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</row>
    <row r="100" spans="2:38" ht="27" customHeight="1" x14ac:dyDescent="0.25">
      <c r="B100" s="508" t="s">
        <v>362</v>
      </c>
      <c r="C100" s="125">
        <v>89</v>
      </c>
      <c r="D100" s="511" t="s">
        <v>363</v>
      </c>
      <c r="E100" s="511"/>
      <c r="F100" s="511"/>
      <c r="G100" s="511"/>
      <c r="H100" s="511"/>
      <c r="I100" s="511"/>
      <c r="J100" s="511"/>
      <c r="K100" s="511"/>
      <c r="L100" s="511"/>
      <c r="M100" s="511"/>
      <c r="N100" s="511"/>
      <c r="O100" s="511"/>
      <c r="P100" s="125">
        <v>85</v>
      </c>
      <c r="Q100" s="512"/>
      <c r="R100" s="512"/>
      <c r="S100" s="512"/>
      <c r="T100" s="512"/>
      <c r="U100" s="187" t="s">
        <v>119</v>
      </c>
      <c r="V100" s="513" t="s">
        <v>364</v>
      </c>
      <c r="W100" s="514"/>
      <c r="X100" s="514"/>
      <c r="Y100" s="515"/>
      <c r="Z100" s="125">
        <v>92</v>
      </c>
      <c r="AA100" s="522" t="s">
        <v>365</v>
      </c>
      <c r="AB100" s="522"/>
      <c r="AC100" s="522"/>
      <c r="AD100" s="522"/>
      <c r="AE100" s="522"/>
      <c r="AF100" s="149">
        <v>90</v>
      </c>
      <c r="AG100" s="523"/>
      <c r="AH100" s="523"/>
      <c r="AI100" s="523"/>
      <c r="AJ100" s="523"/>
      <c r="AK100" s="523"/>
      <c r="AL100" s="128" t="s">
        <v>119</v>
      </c>
    </row>
    <row r="101" spans="2:38" ht="27" customHeight="1" x14ac:dyDescent="0.25">
      <c r="B101" s="509"/>
      <c r="C101" s="129">
        <v>90</v>
      </c>
      <c r="D101" s="524" t="s">
        <v>366</v>
      </c>
      <c r="E101" s="525"/>
      <c r="F101" s="525"/>
      <c r="G101" s="525"/>
      <c r="H101" s="525"/>
      <c r="I101" s="525"/>
      <c r="J101" s="525"/>
      <c r="K101" s="525"/>
      <c r="L101" s="525"/>
      <c r="M101" s="525"/>
      <c r="N101" s="525"/>
      <c r="O101" s="526"/>
      <c r="P101" s="129">
        <v>86</v>
      </c>
      <c r="Q101" s="527"/>
      <c r="R101" s="527"/>
      <c r="S101" s="527"/>
      <c r="T101" s="527"/>
      <c r="U101" s="188" t="s">
        <v>155</v>
      </c>
      <c r="V101" s="516"/>
      <c r="W101" s="517"/>
      <c r="X101" s="517"/>
      <c r="Y101" s="518"/>
      <c r="Z101" s="129">
        <v>93</v>
      </c>
      <c r="AA101" s="528" t="s">
        <v>367</v>
      </c>
      <c r="AB101" s="528"/>
      <c r="AC101" s="528"/>
      <c r="AD101" s="528"/>
      <c r="AE101" s="528"/>
      <c r="AF101" s="129">
        <v>39</v>
      </c>
      <c r="AG101" s="487"/>
      <c r="AH101" s="487"/>
      <c r="AI101" s="487"/>
      <c r="AJ101" s="487"/>
      <c r="AK101" s="487"/>
      <c r="AL101" s="132" t="s">
        <v>119</v>
      </c>
    </row>
    <row r="102" spans="2:38" ht="27" customHeight="1" x14ac:dyDescent="0.25">
      <c r="B102" s="509"/>
      <c r="C102" s="499" t="s">
        <v>368</v>
      </c>
      <c r="D102" s="500"/>
      <c r="E102" s="500"/>
      <c r="F102" s="500"/>
      <c r="G102" s="500"/>
      <c r="H102" s="500"/>
      <c r="I102" s="500"/>
      <c r="J102" s="500"/>
      <c r="K102" s="500"/>
      <c r="L102" s="500"/>
      <c r="M102" s="500"/>
      <c r="N102" s="500"/>
      <c r="O102" s="500"/>
      <c r="P102" s="500"/>
      <c r="Q102" s="500"/>
      <c r="R102" s="500"/>
      <c r="S102" s="500"/>
      <c r="T102" s="500"/>
      <c r="U102" s="500"/>
      <c r="V102" s="519"/>
      <c r="W102" s="520"/>
      <c r="X102" s="520"/>
      <c r="Y102" s="521"/>
      <c r="Z102" s="129">
        <v>94</v>
      </c>
      <c r="AA102" s="501" t="s">
        <v>369</v>
      </c>
      <c r="AB102" s="501"/>
      <c r="AC102" s="501"/>
      <c r="AD102" s="501"/>
      <c r="AE102" s="501"/>
      <c r="AF102" s="195">
        <v>91</v>
      </c>
      <c r="AG102" s="502">
        <f>+AG95</f>
        <v>212749.21600000019</v>
      </c>
      <c r="AH102" s="502"/>
      <c r="AI102" s="502"/>
      <c r="AJ102" s="502"/>
      <c r="AK102" s="502"/>
      <c r="AL102" s="189" t="s">
        <v>131</v>
      </c>
    </row>
    <row r="103" spans="2:38" ht="27" customHeight="1" x14ac:dyDescent="0.25">
      <c r="B103" s="509"/>
      <c r="C103" s="198">
        <f>+C101+1</f>
        <v>91</v>
      </c>
      <c r="D103" s="503" t="s">
        <v>370</v>
      </c>
      <c r="E103" s="503"/>
      <c r="F103" s="503"/>
      <c r="G103" s="503"/>
      <c r="H103" s="503"/>
      <c r="I103" s="503"/>
      <c r="J103" s="503"/>
      <c r="K103" s="503"/>
      <c r="L103" s="503"/>
      <c r="M103" s="503"/>
      <c r="N103" s="503"/>
      <c r="O103" s="503"/>
      <c r="P103" s="198">
        <v>87</v>
      </c>
      <c r="Q103" s="504">
        <f>+AG95</f>
        <v>212749.21600000019</v>
      </c>
      <c r="R103" s="504"/>
      <c r="S103" s="504"/>
      <c r="T103" s="504"/>
      <c r="U103" s="199" t="s">
        <v>131</v>
      </c>
      <c r="V103" s="505" t="s">
        <v>371</v>
      </c>
      <c r="W103" s="506"/>
      <c r="X103" s="506"/>
      <c r="Y103" s="507"/>
      <c r="Z103" s="190"/>
      <c r="AA103" s="505"/>
      <c r="AB103" s="506"/>
      <c r="AC103" s="506"/>
      <c r="AD103" s="506"/>
      <c r="AE103" s="507"/>
      <c r="AF103" s="149"/>
      <c r="AG103" s="487"/>
      <c r="AH103" s="487"/>
      <c r="AI103" s="487"/>
      <c r="AJ103" s="487"/>
      <c r="AK103" s="487"/>
      <c r="AL103" s="189"/>
    </row>
    <row r="104" spans="2:38" ht="27" customHeight="1" x14ac:dyDescent="0.25">
      <c r="B104" s="509"/>
      <c r="C104" s="474" t="s">
        <v>372</v>
      </c>
      <c r="D104" s="475"/>
      <c r="E104" s="475"/>
      <c r="F104" s="475"/>
      <c r="G104" s="475"/>
      <c r="H104" s="475"/>
      <c r="I104" s="475"/>
      <c r="J104" s="475"/>
      <c r="K104" s="475"/>
      <c r="L104" s="475"/>
      <c r="M104" s="475"/>
      <c r="N104" s="475"/>
      <c r="O104" s="475"/>
      <c r="P104" s="475"/>
      <c r="Q104" s="475"/>
      <c r="R104" s="475"/>
      <c r="S104" s="475"/>
      <c r="T104" s="475"/>
      <c r="U104" s="476"/>
      <c r="V104" s="477" t="s">
        <v>373</v>
      </c>
      <c r="W104" s="478"/>
      <c r="X104" s="478"/>
      <c r="Y104" s="479"/>
      <c r="Z104" s="129">
        <f>+Z102+1</f>
        <v>95</v>
      </c>
      <c r="AA104" s="486" t="s">
        <v>374</v>
      </c>
      <c r="AB104" s="486"/>
      <c r="AC104" s="486"/>
      <c r="AD104" s="486"/>
      <c r="AE104" s="486"/>
      <c r="AF104" s="129">
        <v>92</v>
      </c>
      <c r="AG104" s="487"/>
      <c r="AH104" s="487"/>
      <c r="AI104" s="487"/>
      <c r="AJ104" s="487"/>
      <c r="AK104" s="487"/>
      <c r="AL104" s="132" t="s">
        <v>119</v>
      </c>
    </row>
    <row r="105" spans="2:38" ht="27" customHeight="1" x14ac:dyDescent="0.25">
      <c r="B105" s="509"/>
      <c r="C105" s="129">
        <v>301</v>
      </c>
      <c r="D105" s="488" t="s">
        <v>375</v>
      </c>
      <c r="E105" s="489"/>
      <c r="F105" s="489"/>
      <c r="G105" s="489"/>
      <c r="H105" s="489"/>
      <c r="I105" s="489"/>
      <c r="J105" s="489"/>
      <c r="K105" s="489"/>
      <c r="L105" s="489"/>
      <c r="M105" s="489"/>
      <c r="N105" s="489"/>
      <c r="O105" s="490"/>
      <c r="P105" s="129">
        <v>306</v>
      </c>
      <c r="Q105" s="491"/>
      <c r="R105" s="492"/>
      <c r="S105" s="492"/>
      <c r="T105" s="492"/>
      <c r="U105" s="492"/>
      <c r="V105" s="480"/>
      <c r="W105" s="481"/>
      <c r="X105" s="481"/>
      <c r="Y105" s="482"/>
      <c r="Z105" s="129">
        <f>+Z104+1</f>
        <v>96</v>
      </c>
      <c r="AA105" s="486" t="s">
        <v>376</v>
      </c>
      <c r="AB105" s="486"/>
      <c r="AC105" s="486"/>
      <c r="AD105" s="486"/>
      <c r="AE105" s="486"/>
      <c r="AF105" s="129">
        <v>93</v>
      </c>
      <c r="AG105" s="487"/>
      <c r="AH105" s="487"/>
      <c r="AI105" s="487"/>
      <c r="AJ105" s="487"/>
      <c r="AK105" s="487"/>
      <c r="AL105" s="132" t="s">
        <v>119</v>
      </c>
    </row>
    <row r="106" spans="2:38" ht="27" customHeight="1" thickBot="1" x14ac:dyDescent="0.3">
      <c r="B106" s="509"/>
      <c r="C106" s="493" t="s">
        <v>377</v>
      </c>
      <c r="D106" s="494"/>
      <c r="E106" s="494"/>
      <c r="F106" s="494"/>
      <c r="G106" s="494"/>
      <c r="H106" s="494"/>
      <c r="I106" s="494"/>
      <c r="J106" s="494"/>
      <c r="K106" s="494"/>
      <c r="L106" s="494"/>
      <c r="M106" s="494"/>
      <c r="N106" s="494"/>
      <c r="O106" s="494"/>
      <c r="P106" s="494"/>
      <c r="Q106" s="494"/>
      <c r="R106" s="494"/>
      <c r="S106" s="494"/>
      <c r="T106" s="494"/>
      <c r="U106" s="495"/>
      <c r="V106" s="483"/>
      <c r="W106" s="484"/>
      <c r="X106" s="484"/>
      <c r="Y106" s="485"/>
      <c r="Z106" s="152">
        <f>+Z105+1</f>
        <v>97</v>
      </c>
      <c r="AA106" s="496" t="s">
        <v>378</v>
      </c>
      <c r="AB106" s="497"/>
      <c r="AC106" s="497"/>
      <c r="AD106" s="497"/>
      <c r="AE106" s="498"/>
      <c r="AF106" s="152">
        <v>94</v>
      </c>
      <c r="AG106" s="529"/>
      <c r="AH106" s="529"/>
      <c r="AI106" s="529"/>
      <c r="AJ106" s="529"/>
      <c r="AK106" s="529"/>
      <c r="AL106" s="180" t="s">
        <v>131</v>
      </c>
    </row>
    <row r="107" spans="2:38" ht="27" customHeight="1" x14ac:dyDescent="0.25">
      <c r="B107" s="509"/>
      <c r="C107" s="530">
        <v>780</v>
      </c>
      <c r="D107" s="533" t="s">
        <v>379</v>
      </c>
      <c r="E107" s="533"/>
      <c r="F107" s="533"/>
      <c r="G107" s="533"/>
      <c r="H107" s="533"/>
      <c r="I107" s="533"/>
      <c r="J107" s="533"/>
      <c r="K107" s="533"/>
      <c r="L107" s="533"/>
      <c r="M107" s="533"/>
      <c r="N107" s="533"/>
      <c r="O107" s="533"/>
      <c r="P107" s="191"/>
      <c r="Q107" s="535" t="s">
        <v>380</v>
      </c>
      <c r="R107" s="536"/>
      <c r="S107" s="536"/>
      <c r="T107" s="536"/>
      <c r="U107" s="537"/>
    </row>
    <row r="108" spans="2:38" ht="27" customHeight="1" x14ac:dyDescent="0.25">
      <c r="B108" s="509"/>
      <c r="C108" s="531"/>
      <c r="D108" s="533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191"/>
      <c r="Q108" s="535" t="s">
        <v>381</v>
      </c>
      <c r="R108" s="536"/>
      <c r="S108" s="536"/>
      <c r="T108" s="536"/>
      <c r="U108" s="537"/>
      <c r="W108" s="538" t="s">
        <v>382</v>
      </c>
      <c r="X108" s="538"/>
      <c r="Y108" s="538"/>
      <c r="Z108" s="538"/>
      <c r="AA108" s="538"/>
      <c r="AB108" s="538"/>
      <c r="AC108" s="538"/>
      <c r="AD108" s="538"/>
      <c r="AE108" s="538"/>
      <c r="AF108" s="538"/>
      <c r="AG108" s="538"/>
      <c r="AH108" s="538"/>
      <c r="AI108" s="538"/>
    </row>
    <row r="109" spans="2:38" ht="27" customHeight="1" thickBot="1" x14ac:dyDescent="0.3">
      <c r="B109" s="510"/>
      <c r="C109" s="532"/>
      <c r="D109" s="534"/>
      <c r="E109" s="534"/>
      <c r="F109" s="534"/>
      <c r="G109" s="534"/>
      <c r="H109" s="534"/>
      <c r="I109" s="534"/>
      <c r="J109" s="534"/>
      <c r="K109" s="534"/>
      <c r="L109" s="534"/>
      <c r="M109" s="534"/>
      <c r="N109" s="534"/>
      <c r="O109" s="534"/>
      <c r="P109" s="192"/>
      <c r="Q109" s="471" t="s">
        <v>383</v>
      </c>
      <c r="R109" s="472"/>
      <c r="S109" s="472"/>
      <c r="T109" s="472"/>
      <c r="U109" s="473"/>
      <c r="W109" s="193" t="s">
        <v>384</v>
      </c>
    </row>
  </sheetData>
  <mergeCells count="408">
    <mergeCell ref="B7:B27"/>
    <mergeCell ref="C7:C20"/>
    <mergeCell ref="E7:S7"/>
    <mergeCell ref="U7:V7"/>
    <mergeCell ref="X7:Y7"/>
    <mergeCell ref="AA7:AB7"/>
    <mergeCell ref="AD7:AE7"/>
    <mergeCell ref="B1:E1"/>
    <mergeCell ref="AN1:AP2"/>
    <mergeCell ref="I2:T2"/>
    <mergeCell ref="B4:C6"/>
    <mergeCell ref="D4:S6"/>
    <mergeCell ref="T4:AE4"/>
    <mergeCell ref="AF4:AL6"/>
    <mergeCell ref="T5:Y5"/>
    <mergeCell ref="Z5:AE5"/>
    <mergeCell ref="T6:V6"/>
    <mergeCell ref="AG7:AK7"/>
    <mergeCell ref="E8:S8"/>
    <mergeCell ref="U8:V8"/>
    <mergeCell ref="X8:Y8"/>
    <mergeCell ref="AA8:AB8"/>
    <mergeCell ref="AD8:AE8"/>
    <mergeCell ref="AG8:AK8"/>
    <mergeCell ref="W6:Y6"/>
    <mergeCell ref="Z6:AB6"/>
    <mergeCell ref="AC6:AE6"/>
    <mergeCell ref="AA11:AB11"/>
    <mergeCell ref="AD11:AE11"/>
    <mergeCell ref="AG11:AK11"/>
    <mergeCell ref="E9:S9"/>
    <mergeCell ref="T9:Y9"/>
    <mergeCell ref="Z9:AE9"/>
    <mergeCell ref="AG9:AK9"/>
    <mergeCell ref="E10:S10"/>
    <mergeCell ref="T10:Y10"/>
    <mergeCell ref="Z10:AB10"/>
    <mergeCell ref="AD10:AE10"/>
    <mergeCell ref="AG10:AK10"/>
    <mergeCell ref="D12:D13"/>
    <mergeCell ref="E12:S13"/>
    <mergeCell ref="T12:T13"/>
    <mergeCell ref="U12:V13"/>
    <mergeCell ref="W12:W13"/>
    <mergeCell ref="X12:Y13"/>
    <mergeCell ref="E11:S11"/>
    <mergeCell ref="U11:V11"/>
    <mergeCell ref="X11:Y11"/>
    <mergeCell ref="AL12:AL13"/>
    <mergeCell ref="E14:S14"/>
    <mergeCell ref="T14:Y14"/>
    <mergeCell ref="Z14:AE14"/>
    <mergeCell ref="AG14:AK14"/>
    <mergeCell ref="E15:S15"/>
    <mergeCell ref="T15:Y15"/>
    <mergeCell ref="Z15:AB15"/>
    <mergeCell ref="AD15:AE15"/>
    <mergeCell ref="AG15:AK15"/>
    <mergeCell ref="Z12:Z13"/>
    <mergeCell ref="AA12:AB13"/>
    <mergeCell ref="AC12:AC13"/>
    <mergeCell ref="AD12:AE13"/>
    <mergeCell ref="AF12:AF13"/>
    <mergeCell ref="AG12:AK13"/>
    <mergeCell ref="T17:Y17"/>
    <mergeCell ref="AA17:AB17"/>
    <mergeCell ref="AD17:AE17"/>
    <mergeCell ref="AG17:AK17"/>
    <mergeCell ref="E18:AE18"/>
    <mergeCell ref="AG18:AK18"/>
    <mergeCell ref="E16:S16"/>
    <mergeCell ref="U16:V16"/>
    <mergeCell ref="X16:Y16"/>
    <mergeCell ref="AA16:AB16"/>
    <mergeCell ref="AD16:AE16"/>
    <mergeCell ref="AG16:AK16"/>
    <mergeCell ref="E19:M19"/>
    <mergeCell ref="O19:S19"/>
    <mergeCell ref="T19:Y19"/>
    <mergeCell ref="AA19:AE19"/>
    <mergeCell ref="AG19:AK19"/>
    <mergeCell ref="E20:M20"/>
    <mergeCell ref="O20:S20"/>
    <mergeCell ref="T20:Y20"/>
    <mergeCell ref="AA20:AE20"/>
    <mergeCell ref="AG20:AK20"/>
    <mergeCell ref="E24:AE24"/>
    <mergeCell ref="AG24:AK24"/>
    <mergeCell ref="E25:M25"/>
    <mergeCell ref="O25:S25"/>
    <mergeCell ref="T25:Y25"/>
    <mergeCell ref="AA25:AE25"/>
    <mergeCell ref="AG25:AK25"/>
    <mergeCell ref="C21:C26"/>
    <mergeCell ref="E21:M21"/>
    <mergeCell ref="O21:S21"/>
    <mergeCell ref="T21:Y21"/>
    <mergeCell ref="AA21:AE21"/>
    <mergeCell ref="AG21:AK21"/>
    <mergeCell ref="E22:AE22"/>
    <mergeCell ref="AG22:AK22"/>
    <mergeCell ref="E23:AE23"/>
    <mergeCell ref="AG23:AK23"/>
    <mergeCell ref="AG28:AH28"/>
    <mergeCell ref="AJ28:AK28"/>
    <mergeCell ref="E29:Y29"/>
    <mergeCell ref="AA29:AE29"/>
    <mergeCell ref="AG29:AH29"/>
    <mergeCell ref="E30:Y30"/>
    <mergeCell ref="AA30:AE30"/>
    <mergeCell ref="E26:M26"/>
    <mergeCell ref="O26:S26"/>
    <mergeCell ref="T26:Y26"/>
    <mergeCell ref="AA26:AE26"/>
    <mergeCell ref="AG26:AK26"/>
    <mergeCell ref="E27:AE27"/>
    <mergeCell ref="AG27:AK27"/>
    <mergeCell ref="C34:C53"/>
    <mergeCell ref="E34:Y34"/>
    <mergeCell ref="AA34:AE34"/>
    <mergeCell ref="AG34:AH34"/>
    <mergeCell ref="E35:Y35"/>
    <mergeCell ref="AA35:AE35"/>
    <mergeCell ref="AG35:AH35"/>
    <mergeCell ref="AG30:AH30"/>
    <mergeCell ref="E31:Y31"/>
    <mergeCell ref="AA31:AE31"/>
    <mergeCell ref="AG31:AH31"/>
    <mergeCell ref="E32:Y32"/>
    <mergeCell ref="AA32:AE32"/>
    <mergeCell ref="AG32:AH32"/>
    <mergeCell ref="E36:Y36"/>
    <mergeCell ref="AA36:AE36"/>
    <mergeCell ref="AG36:AH36"/>
    <mergeCell ref="E37:Y37"/>
    <mergeCell ref="AA37:AE37"/>
    <mergeCell ref="AG37:AH37"/>
    <mergeCell ref="E33:Y33"/>
    <mergeCell ref="AA33:AE33"/>
    <mergeCell ref="AG33:AH33"/>
    <mergeCell ref="E40:Y40"/>
    <mergeCell ref="AA40:AE40"/>
    <mergeCell ref="AG40:AH40"/>
    <mergeCell ref="E41:Y41"/>
    <mergeCell ref="AA41:AE41"/>
    <mergeCell ref="AG41:AH41"/>
    <mergeCell ref="E38:Y38"/>
    <mergeCell ref="AA38:AE38"/>
    <mergeCell ref="AG38:AH38"/>
    <mergeCell ref="E39:Y39"/>
    <mergeCell ref="AA39:AE39"/>
    <mergeCell ref="AG39:AH39"/>
    <mergeCell ref="E44:Y44"/>
    <mergeCell ref="AA44:AE44"/>
    <mergeCell ref="AG44:AH44"/>
    <mergeCell ref="E45:Y45"/>
    <mergeCell ref="AA45:AE45"/>
    <mergeCell ref="AG45:AH45"/>
    <mergeCell ref="E42:Y42"/>
    <mergeCell ref="AA42:AE42"/>
    <mergeCell ref="AG42:AH42"/>
    <mergeCell ref="E43:Y43"/>
    <mergeCell ref="AA43:AE43"/>
    <mergeCell ref="AG43:AH43"/>
    <mergeCell ref="E48:Y48"/>
    <mergeCell ref="AA48:AE48"/>
    <mergeCell ref="AG48:AH48"/>
    <mergeCell ref="E49:Y49"/>
    <mergeCell ref="AA49:AE49"/>
    <mergeCell ref="AG49:AH49"/>
    <mergeCell ref="E46:Y46"/>
    <mergeCell ref="AA46:AE46"/>
    <mergeCell ref="AG46:AH46"/>
    <mergeCell ref="E47:Y47"/>
    <mergeCell ref="AA47:AE47"/>
    <mergeCell ref="AG47:AH47"/>
    <mergeCell ref="E52:Y52"/>
    <mergeCell ref="AA52:AE52"/>
    <mergeCell ref="AG52:AH52"/>
    <mergeCell ref="E53:Y53"/>
    <mergeCell ref="AA53:AE53"/>
    <mergeCell ref="AG53:AH53"/>
    <mergeCell ref="E50:Y50"/>
    <mergeCell ref="AA50:AE50"/>
    <mergeCell ref="AG50:AH50"/>
    <mergeCell ref="E51:Y51"/>
    <mergeCell ref="AA51:AE51"/>
    <mergeCell ref="AG51:AH51"/>
    <mergeCell ref="E54:Y54"/>
    <mergeCell ref="AA54:AE54"/>
    <mergeCell ref="B55:B95"/>
    <mergeCell ref="E55:T55"/>
    <mergeCell ref="V55:Y55"/>
    <mergeCell ref="AA55:AE55"/>
    <mergeCell ref="E58:T58"/>
    <mergeCell ref="V58:Y58"/>
    <mergeCell ref="AA58:AE58"/>
    <mergeCell ref="E61:T61"/>
    <mergeCell ref="B28:B54"/>
    <mergeCell ref="E28:Y28"/>
    <mergeCell ref="AA28:AE28"/>
    <mergeCell ref="AA60:AE60"/>
    <mergeCell ref="E69:T69"/>
    <mergeCell ref="V69:Y69"/>
    <mergeCell ref="AA69:AE69"/>
    <mergeCell ref="E73:T73"/>
    <mergeCell ref="V73:Y73"/>
    <mergeCell ref="AA73:AE73"/>
    <mergeCell ref="E77:AE77"/>
    <mergeCell ref="E79:O79"/>
    <mergeCell ref="Q79:U79"/>
    <mergeCell ref="V79:Y79"/>
    <mergeCell ref="AG55:AK55"/>
    <mergeCell ref="C56:C80"/>
    <mergeCell ref="E56:T56"/>
    <mergeCell ref="V56:Y56"/>
    <mergeCell ref="AA56:AE56"/>
    <mergeCell ref="AG56:AK56"/>
    <mergeCell ref="E57:T57"/>
    <mergeCell ref="V57:Y57"/>
    <mergeCell ref="AA57:AE57"/>
    <mergeCell ref="AG57:AK57"/>
    <mergeCell ref="V61:Y61"/>
    <mergeCell ref="AA61:AE61"/>
    <mergeCell ref="AG61:AK61"/>
    <mergeCell ref="E62:T62"/>
    <mergeCell ref="V62:Y62"/>
    <mergeCell ref="AA62:AE62"/>
    <mergeCell ref="AG62:AK62"/>
    <mergeCell ref="AG58:AK58"/>
    <mergeCell ref="E59:T59"/>
    <mergeCell ref="V59:Y59"/>
    <mergeCell ref="AA59:AE59"/>
    <mergeCell ref="AG59:AK59"/>
    <mergeCell ref="E60:T60"/>
    <mergeCell ref="V60:Y60"/>
    <mergeCell ref="AG60:AK60"/>
    <mergeCell ref="E65:T65"/>
    <mergeCell ref="V65:Y65"/>
    <mergeCell ref="AA65:AE65"/>
    <mergeCell ref="AG65:AK65"/>
    <mergeCell ref="E66:T66"/>
    <mergeCell ref="V66:Y66"/>
    <mergeCell ref="AA66:AE66"/>
    <mergeCell ref="AG66:AK66"/>
    <mergeCell ref="E63:T63"/>
    <mergeCell ref="V63:Y63"/>
    <mergeCell ref="AA63:AE63"/>
    <mergeCell ref="AG63:AK63"/>
    <mergeCell ref="E64:T64"/>
    <mergeCell ref="V64:Y64"/>
    <mergeCell ref="AA64:AE64"/>
    <mergeCell ref="AG64:AK64"/>
    <mergeCell ref="AG69:AK69"/>
    <mergeCell ref="E70:T70"/>
    <mergeCell ref="V70:Y70"/>
    <mergeCell ref="AA70:AE70"/>
    <mergeCell ref="AG70:AK70"/>
    <mergeCell ref="E67:T67"/>
    <mergeCell ref="V67:Y67"/>
    <mergeCell ref="AA67:AE67"/>
    <mergeCell ref="AG67:AK67"/>
    <mergeCell ref="E68:T68"/>
    <mergeCell ref="V68:Y68"/>
    <mergeCell ref="AA68:AE68"/>
    <mergeCell ref="AG68:AK68"/>
    <mergeCell ref="AG73:AK73"/>
    <mergeCell ref="E74:T74"/>
    <mergeCell ref="V74:Y74"/>
    <mergeCell ref="AA74:AE74"/>
    <mergeCell ref="AG74:AK74"/>
    <mergeCell ref="E71:T71"/>
    <mergeCell ref="V71:Y71"/>
    <mergeCell ref="AA71:AE71"/>
    <mergeCell ref="AG71:AK71"/>
    <mergeCell ref="E72:T72"/>
    <mergeCell ref="V72:Y72"/>
    <mergeCell ref="AA72:AE72"/>
    <mergeCell ref="AG72:AK72"/>
    <mergeCell ref="AG77:AK77"/>
    <mergeCell ref="E78:O78"/>
    <mergeCell ref="Q78:U78"/>
    <mergeCell ref="V78:Y78"/>
    <mergeCell ref="AA78:AE78"/>
    <mergeCell ref="AG78:AK78"/>
    <mergeCell ref="E75:O75"/>
    <mergeCell ref="Q75:U75"/>
    <mergeCell ref="V75:Y75"/>
    <mergeCell ref="AA75:AE75"/>
    <mergeCell ref="AG75:AK75"/>
    <mergeCell ref="E76:O76"/>
    <mergeCell ref="Q76:U76"/>
    <mergeCell ref="V76:Y76"/>
    <mergeCell ref="AA76:AE76"/>
    <mergeCell ref="AG76:AK76"/>
    <mergeCell ref="AA79:AE79"/>
    <mergeCell ref="AG79:AK79"/>
    <mergeCell ref="E80:O80"/>
    <mergeCell ref="Q80:U80"/>
    <mergeCell ref="V80:Y80"/>
    <mergeCell ref="AA80:AE80"/>
    <mergeCell ref="AG80:AK80"/>
    <mergeCell ref="C81:C92"/>
    <mergeCell ref="E81:T81"/>
    <mergeCell ref="V81:Y81"/>
    <mergeCell ref="AA81:AE81"/>
    <mergeCell ref="AG81:AK81"/>
    <mergeCell ref="E82:O82"/>
    <mergeCell ref="Q82:U82"/>
    <mergeCell ref="V82:Y82"/>
    <mergeCell ref="AA82:AE82"/>
    <mergeCell ref="AG82:AK82"/>
    <mergeCell ref="E83:O83"/>
    <mergeCell ref="Q83:U83"/>
    <mergeCell ref="V83:Y83"/>
    <mergeCell ref="AA83:AE83"/>
    <mergeCell ref="AG83:AK83"/>
    <mergeCell ref="E84:O84"/>
    <mergeCell ref="Q84:U84"/>
    <mergeCell ref="V84:Y84"/>
    <mergeCell ref="AA84:AE84"/>
    <mergeCell ref="AG84:AK84"/>
    <mergeCell ref="E85:O85"/>
    <mergeCell ref="Q85:U85"/>
    <mergeCell ref="V85:Y85"/>
    <mergeCell ref="AA85:AE85"/>
    <mergeCell ref="AG85:AK85"/>
    <mergeCell ref="E86:O86"/>
    <mergeCell ref="Q86:U86"/>
    <mergeCell ref="V86:Y86"/>
    <mergeCell ref="AA86:AE86"/>
    <mergeCell ref="AG86:AK86"/>
    <mergeCell ref="E89:O89"/>
    <mergeCell ref="Q89:U89"/>
    <mergeCell ref="V89:Y89"/>
    <mergeCell ref="AA89:AE89"/>
    <mergeCell ref="AG89:AK89"/>
    <mergeCell ref="E90:AE90"/>
    <mergeCell ref="AG90:AK90"/>
    <mergeCell ref="E87:O87"/>
    <mergeCell ref="Q87:U87"/>
    <mergeCell ref="V87:Y87"/>
    <mergeCell ref="AA87:AE87"/>
    <mergeCell ref="AG87:AK87"/>
    <mergeCell ref="E88:O88"/>
    <mergeCell ref="Q88:U88"/>
    <mergeCell ref="V88:Y88"/>
    <mergeCell ref="AA88:AE88"/>
    <mergeCell ref="AG88:AK88"/>
    <mergeCell ref="E91:O91"/>
    <mergeCell ref="Q91:U91"/>
    <mergeCell ref="V91:Y91"/>
    <mergeCell ref="AA91:AE91"/>
    <mergeCell ref="AG91:AK91"/>
    <mergeCell ref="E92:O92"/>
    <mergeCell ref="Q92:U92"/>
    <mergeCell ref="V92:Y92"/>
    <mergeCell ref="AA92:AE92"/>
    <mergeCell ref="AG92:AK92"/>
    <mergeCell ref="B97:P97"/>
    <mergeCell ref="R97:Y97"/>
    <mergeCell ref="Z97:AE97"/>
    <mergeCell ref="AF97:AL97"/>
    <mergeCell ref="L98:O98"/>
    <mergeCell ref="S98:Y98"/>
    <mergeCell ref="AA98:AE98"/>
    <mergeCell ref="AG98:AL98"/>
    <mergeCell ref="E93:AE93"/>
    <mergeCell ref="AG93:AK93"/>
    <mergeCell ref="E94:AE94"/>
    <mergeCell ref="AG94:AK94"/>
    <mergeCell ref="E95:AE95"/>
    <mergeCell ref="AG95:AK95"/>
    <mergeCell ref="C102:U102"/>
    <mergeCell ref="AA102:AE102"/>
    <mergeCell ref="AG102:AK102"/>
    <mergeCell ref="D103:O103"/>
    <mergeCell ref="Q103:T103"/>
    <mergeCell ref="V103:Y103"/>
    <mergeCell ref="AA103:AE103"/>
    <mergeCell ref="AG103:AK103"/>
    <mergeCell ref="B100:B109"/>
    <mergeCell ref="D100:O100"/>
    <mergeCell ref="Q100:T100"/>
    <mergeCell ref="V100:Y102"/>
    <mergeCell ref="AA100:AE100"/>
    <mergeCell ref="AG100:AK100"/>
    <mergeCell ref="D101:O101"/>
    <mergeCell ref="Q101:T101"/>
    <mergeCell ref="AA101:AE101"/>
    <mergeCell ref="AG101:AK101"/>
    <mergeCell ref="AG106:AK106"/>
    <mergeCell ref="C107:C109"/>
    <mergeCell ref="D107:O109"/>
    <mergeCell ref="Q107:U107"/>
    <mergeCell ref="Q108:U108"/>
    <mergeCell ref="W108:AI108"/>
    <mergeCell ref="Q109:U109"/>
    <mergeCell ref="C104:U104"/>
    <mergeCell ref="V104:Y106"/>
    <mergeCell ref="AA104:AE104"/>
    <mergeCell ref="AG104:AK104"/>
    <mergeCell ref="D105:O105"/>
    <mergeCell ref="Q105:U105"/>
    <mergeCell ref="AA105:AE105"/>
    <mergeCell ref="AG105:AK105"/>
    <mergeCell ref="C106:U106"/>
    <mergeCell ref="AA106:AE10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09952-8401-41C4-AF2D-D93D18FCEDBA}">
  <sheetPr>
    <tabColor rgb="FF000099"/>
  </sheetPr>
  <dimension ref="B18:K28"/>
  <sheetViews>
    <sheetView zoomScale="130" zoomScaleNormal="130" workbookViewId="0">
      <selection activeCell="G25" sqref="G25"/>
    </sheetView>
  </sheetViews>
  <sheetFormatPr baseColWidth="10" defaultRowHeight="15" x14ac:dyDescent="0.25"/>
  <cols>
    <col min="2" max="2" width="26.28515625" customWidth="1"/>
    <col min="3" max="3" width="17.140625" bestFit="1" customWidth="1"/>
    <col min="4" max="4" width="15.140625" bestFit="1" customWidth="1"/>
    <col min="5" max="5" width="17.140625" bestFit="1" customWidth="1"/>
    <col min="7" max="7" width="13.85546875" bestFit="1" customWidth="1"/>
    <col min="8" max="8" width="17.140625" bestFit="1" customWidth="1"/>
  </cols>
  <sheetData>
    <row r="18" spans="2:11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 x14ac:dyDescent="0.25">
      <c r="B19" s="1"/>
      <c r="C19" s="2"/>
      <c r="D19" s="2"/>
      <c r="E19" s="1"/>
      <c r="F19" s="1"/>
      <c r="G19" s="1"/>
      <c r="H19" s="1"/>
      <c r="I19" s="1"/>
      <c r="J19" s="1"/>
      <c r="K19" s="1"/>
    </row>
    <row r="20" spans="2:11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2:11" x14ac:dyDescent="0.25">
      <c r="B21" s="2"/>
      <c r="C21" s="34"/>
      <c r="D21" s="2"/>
      <c r="E21" s="1"/>
      <c r="F21" s="1"/>
      <c r="G21" s="35"/>
      <c r="H21" s="35"/>
      <c r="I21" s="35"/>
      <c r="J21" s="1"/>
      <c r="K21" s="1"/>
    </row>
    <row r="22" spans="2:11" x14ac:dyDescent="0.25">
      <c r="B22" s="1"/>
      <c r="C22" s="2"/>
      <c r="D22" s="1"/>
      <c r="E22" s="35"/>
      <c r="F22" s="36"/>
      <c r="G22" s="35"/>
      <c r="H22" s="35"/>
      <c r="I22" s="35"/>
      <c r="J22" s="34"/>
      <c r="K22" s="1"/>
    </row>
    <row r="23" spans="2:11" x14ac:dyDescent="0.25">
      <c r="B23" s="1"/>
      <c r="C23" s="2"/>
      <c r="D23" s="1"/>
      <c r="E23" s="1"/>
      <c r="F23" s="1"/>
      <c r="G23" s="1"/>
      <c r="H23" s="35"/>
      <c r="I23" s="35"/>
      <c r="J23" s="1"/>
      <c r="K23" s="1"/>
    </row>
    <row r="24" spans="2:11" x14ac:dyDescent="0.25">
      <c r="B24" s="1"/>
      <c r="C24" s="35"/>
      <c r="D24" s="1"/>
      <c r="E24" s="1"/>
      <c r="F24" s="1"/>
      <c r="G24" s="1"/>
      <c r="H24" s="34"/>
      <c r="I24" s="1"/>
      <c r="J24" s="1"/>
      <c r="K24" s="1"/>
    </row>
    <row r="25" spans="2:11" x14ac:dyDescent="0.25">
      <c r="B25" s="1"/>
      <c r="C25" s="35"/>
      <c r="D25" s="1"/>
      <c r="E25" s="1"/>
      <c r="F25" s="1"/>
      <c r="G25" s="1"/>
      <c r="H25" s="1"/>
      <c r="I25" s="1"/>
      <c r="J25" s="1"/>
      <c r="K25" s="1"/>
    </row>
    <row r="26" spans="2:11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2:11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LIBRO CAJA</vt:lpstr>
      <vt:lpstr>REAJUSTE PPM</vt:lpstr>
      <vt:lpstr>BI SIMPLIFICADA</vt:lpstr>
      <vt:lpstr>R22 BI</vt:lpstr>
      <vt:lpstr>CPTS</vt:lpstr>
      <vt:lpstr>R23 CPTS</vt:lpstr>
      <vt:lpstr>1947 RETIROS</vt:lpstr>
      <vt:lpstr>F22 DUEÑO</vt:lpstr>
      <vt:lpstr>GLOBAL</vt:lpstr>
      <vt:lpstr>'LIBRO CAJA'!Área_de_impresión</vt:lpstr>
    </vt:vector>
  </TitlesOfParts>
  <Company>Servicio de Impuestos Internos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Danibor Andres Beovic Valdebenito</dc:creator>
  <cp:lastModifiedBy>elias rivera</cp:lastModifiedBy>
  <cp:lastPrinted>2020-08-05T21:01:46Z</cp:lastPrinted>
  <dcterms:created xsi:type="dcterms:W3CDTF">2014-11-11T19:52:41Z</dcterms:created>
  <dcterms:modified xsi:type="dcterms:W3CDTF">2025-02-28T15:00:58Z</dcterms:modified>
</cp:coreProperties>
</file>